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E - Publicación de Deuda\2026\03-Marzo\"/>
    </mc:Choice>
  </mc:AlternateContent>
  <xr:revisionPtr revIDLastSave="0" documentId="13_ncr:1_{932319E4-ED96-43D2-ABE4-121A27DEC66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ldo Deuda" sheetId="1" r:id="rId1"/>
    <sheet name="Financiamiento" sheetId="2" r:id="rId2"/>
    <sheet name="Servicio de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F23" i="2"/>
  <c r="F24" i="2"/>
  <c r="F25" i="2"/>
  <c r="F26" i="2"/>
  <c r="C14" i="4" l="1"/>
  <c r="E17" i="4" l="1"/>
  <c r="F17" i="4"/>
  <c r="E20" i="4"/>
  <c r="F20" i="4"/>
  <c r="E23" i="4"/>
  <c r="F23" i="4"/>
  <c r="F26" i="4" l="1"/>
  <c r="E26" i="4"/>
  <c r="E18" i="1"/>
  <c r="E17" i="1"/>
  <c r="E16" i="1"/>
  <c r="E15" i="1"/>
  <c r="C22" i="1" l="1"/>
  <c r="C11" i="2"/>
  <c r="F15" i="2" l="1"/>
  <c r="D16" i="2"/>
  <c r="D27" i="2"/>
  <c r="F14" i="2"/>
  <c r="E27" i="2"/>
  <c r="F22" i="2" s="1"/>
  <c r="E16" i="2" l="1"/>
  <c r="F16" i="2" s="1"/>
  <c r="E14" i="1"/>
  <c r="E19" i="1" s="1"/>
  <c r="F18" i="1" s="1"/>
  <c r="D19" i="1"/>
  <c r="D20" i="1" s="1"/>
  <c r="F14" i="1" l="1"/>
  <c r="F16" i="1"/>
  <c r="F15" i="1"/>
  <c r="F17" i="1"/>
</calcChain>
</file>

<file path=xl/sharedStrings.xml><?xml version="1.0" encoding="utf-8"?>
<sst xmlns="http://schemas.openxmlformats.org/spreadsheetml/2006/main" count="61" uniqueCount="40">
  <si>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</si>
  <si>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</si>
  <si>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</si>
  <si>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</si>
  <si>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</si>
  <si>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</si>
  <si>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</si>
  <si>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</si>
  <si>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</si>
  <si>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</si>
  <si>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</si>
  <si>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</si>
  <si>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</si>
  <si>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</si>
  <si>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</si>
  <si>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</si>
  <si>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</si>
  <si>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</si>
  <si>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</si>
  <si>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</si>
  <si>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</si>
  <si>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</si>
  <si>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</si>
  <si>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</si>
  <si>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</si>
  <si>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Banca Interna</t>
  </si>
  <si>
    <t>PIB</t>
  </si>
  <si>
    <t>TC</t>
  </si>
  <si>
    <t>Cifras preliminares en millones</t>
  </si>
  <si>
    <t>Banca/Suplidores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</si>
  <si>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</si>
  <si>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</si>
  <si>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MINISTERIO DE HACIENDA Y ECONOMÍA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</si>
  <si>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</si>
  <si>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</si>
  <si>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</si>
  <si>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 xml:space="preserve">Servicio de Deuda Pública del Gobierno Central </t>
  </si>
  <si>
    <t>MINISTERIO DE HACIENDA  Y ECONOMÍA</t>
  </si>
  <si>
    <t>1) Conforme a lo establecido en el artículo 68 de la Ley No. 99-25, las fuentes financieras podrían presentar cambios en cuanto a la distribución y/o la composición de las mismas, respecto a las presentadas en el artículo 16 del Presupuesto General del Estado.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</si>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</sst>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#,##0.00,,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167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8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3" fillId="0" borderId="0"/>
    <xf numFmtId="9" fontId="43" fillId="0" borderId="0" applyFont="0" applyFill="0" applyBorder="0" applyAlignment="0" applyProtection="0"/>
    <xf numFmtId="167" fontId="43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3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4" fillId="0" borderId="0" xfId="1" applyFont="1"/>
    <xf numFmtId="179" fontId="36" fillId="0" borderId="0" xfId="1" applyNumberFormat="1" applyFont="1" applyFill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68" fontId="0" fillId="0" borderId="0" xfId="2" applyNumberFormat="1" applyFont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79" fontId="23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9" fillId="0" borderId="0" xfId="1" applyFont="1" applyBorder="1"/>
    <xf numFmtId="0" fontId="41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2" fontId="22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67" fontId="0" fillId="0" borderId="0" xfId="1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4" fontId="21" fillId="0" borderId="0" xfId="0" applyNumberFormat="1" applyFont="1"/>
    <xf numFmtId="0" fontId="3" fillId="0" borderId="0" xfId="1928" applyFont="1" applyAlignment="1">
      <alignment horizontal="center"/>
    </xf>
    <xf numFmtId="0" fontId="43" fillId="0" borderId="0" xfId="1928"/>
    <xf numFmtId="9" fontId="0" fillId="0" borderId="0" xfId="1929" applyFont="1"/>
    <xf numFmtId="185" fontId="43" fillId="0" borderId="0" xfId="1928" applyNumberFormat="1"/>
    <xf numFmtId="185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4" fillId="0" borderId="0" xfId="1928" applyFont="1"/>
    <xf numFmtId="167" fontId="43" fillId="0" borderId="0" xfId="1928" applyNumberFormat="1"/>
    <xf numFmtId="9" fontId="44" fillId="0" borderId="0" xfId="1929" applyFont="1"/>
    <xf numFmtId="168" fontId="44" fillId="0" borderId="0" xfId="1929" applyNumberFormat="1" applyFont="1"/>
    <xf numFmtId="0" fontId="45" fillId="0" borderId="0" xfId="1928" applyFont="1"/>
    <xf numFmtId="167" fontId="46" fillId="0" borderId="0" xfId="1930" applyFont="1" applyFill="1" applyBorder="1" applyAlignment="1">
      <alignment horizontal="left" wrapText="1"/>
    </xf>
    <xf numFmtId="9" fontId="46" fillId="0" borderId="0" xfId="1929" applyFont="1" applyFill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167" fontId="0" fillId="0" borderId="0" xfId="1930" applyFont="1"/>
    <xf numFmtId="43" fontId="43" fillId="0" borderId="0" xfId="1928" applyNumberFormat="1"/>
    <xf numFmtId="185" fontId="47" fillId="0" borderId="0" xfId="1928" applyNumberFormat="1" applyFont="1" applyAlignment="1">
      <alignment horizontal="center"/>
    </xf>
    <xf numFmtId="0" fontId="47" fillId="0" borderId="0" xfId="1928" applyFont="1"/>
    <xf numFmtId="185" fontId="47" fillId="3" borderId="1" xfId="1930" applyNumberFormat="1" applyFont="1" applyFill="1" applyBorder="1" applyAlignment="1">
      <alignment horizontal="center" vertical="center"/>
    </xf>
    <xf numFmtId="0" fontId="47" fillId="3" borderId="1" xfId="1928" applyFont="1" applyFill="1" applyBorder="1"/>
    <xf numFmtId="185" fontId="48" fillId="0" borderId="0" xfId="1930" applyNumberFormat="1" applyFont="1" applyFill="1" applyBorder="1" applyAlignment="1">
      <alignment horizontal="center"/>
    </xf>
    <xf numFmtId="0" fontId="48" fillId="0" borderId="0" xfId="1928" applyFont="1"/>
    <xf numFmtId="185" fontId="43" fillId="0" borderId="0" xfId="1928" applyNumberFormat="1" applyAlignment="1">
      <alignment horizontal="center" vertical="center"/>
    </xf>
    <xf numFmtId="0" fontId="48" fillId="0" borderId="0" xfId="1928" applyFont="1" applyAlignment="1">
      <alignment horizontal="center"/>
    </xf>
    <xf numFmtId="185" fontId="49" fillId="0" borderId="0" xfId="1928" applyNumberFormat="1" applyFont="1" applyAlignment="1">
      <alignment horizontal="center"/>
    </xf>
    <xf numFmtId="0" fontId="49" fillId="0" borderId="0" xfId="1928" applyFont="1"/>
    <xf numFmtId="185" fontId="49" fillId="0" borderId="4" xfId="1930" applyNumberFormat="1" applyFont="1" applyFill="1" applyBorder="1" applyAlignment="1">
      <alignment horizontal="center" vertical="center"/>
    </xf>
    <xf numFmtId="185" fontId="49" fillId="0" borderId="4" xfId="1928" applyNumberFormat="1" applyFont="1" applyBorder="1" applyAlignment="1">
      <alignment horizontal="center" vertical="center"/>
    </xf>
    <xf numFmtId="0" fontId="49" fillId="0" borderId="4" xfId="1928" applyFont="1" applyBorder="1"/>
    <xf numFmtId="0" fontId="49" fillId="0" borderId="4" xfId="1928" applyFont="1" applyBorder="1" applyAlignment="1">
      <alignment horizontal="center"/>
    </xf>
    <xf numFmtId="185" fontId="50" fillId="0" borderId="0" xfId="1930" applyNumberFormat="1" applyFont="1" applyFill="1" applyBorder="1" applyAlignment="1">
      <alignment horizontal="center"/>
    </xf>
    <xf numFmtId="167" fontId="48" fillId="0" borderId="0" xfId="1928" applyNumberFormat="1" applyFont="1"/>
    <xf numFmtId="185" fontId="43" fillId="0" borderId="0" xfId="1928" applyNumberFormat="1" applyAlignment="1">
      <alignment horizontal="center"/>
    </xf>
    <xf numFmtId="185" fontId="51" fillId="0" borderId="4" xfId="1930" applyNumberFormat="1" applyFont="1" applyFill="1" applyBorder="1" applyAlignment="1">
      <alignment horizontal="center" vertical="center"/>
    </xf>
    <xf numFmtId="0" fontId="51" fillId="0" borderId="4" xfId="1928" applyFont="1" applyBorder="1"/>
    <xf numFmtId="0" fontId="51" fillId="0" borderId="4" xfId="1928" applyFont="1" applyBorder="1" applyAlignment="1">
      <alignment horizontal="center"/>
    </xf>
    <xf numFmtId="185" fontId="52" fillId="0" borderId="0" xfId="1930" applyNumberFormat="1" applyFont="1" applyFill="1" applyAlignment="1">
      <alignment horizontal="center" vertical="center"/>
    </xf>
    <xf numFmtId="0" fontId="47" fillId="0" borderId="0" xfId="1928" applyFont="1" applyAlignment="1">
      <alignment horizontal="center" vertical="center" wrapText="1"/>
    </xf>
    <xf numFmtId="0" fontId="47" fillId="0" borderId="0" xfId="1928" applyFont="1" applyAlignment="1">
      <alignment horizontal="center" vertical="center"/>
    </xf>
    <xf numFmtId="167" fontId="47" fillId="3" borderId="1" xfId="1930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/>
    </xf>
    <xf numFmtId="0" fontId="53" fillId="0" borderId="0" xfId="1928" applyFont="1" applyAlignment="1">
      <alignment horizontal="center"/>
    </xf>
    <xf numFmtId="167" fontId="43" fillId="0" borderId="0" xfId="1" applyFont="1"/>
    <xf numFmtId="0" fontId="3" fillId="0" borderId="0" xfId="1928" applyFont="1" applyAlignment="1">
      <alignment horizontal="center"/>
    </xf>
    <xf numFmtId="0" fontId="6" fillId="0" borderId="0" xfId="0" applyFont="1" applyAlignment="1">
      <alignment horizontal="center"/>
    </xf>
    <xf numFmtId="0" fontId="40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44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6" fillId="0" borderId="15" xfId="1928" applyFont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0" fontId="7" fillId="0" borderId="0" xfId="0" applyFont="1"/>
    <xf numFmtId="167" fontId="7" fillId="0" borderId="0" xfId="1" applyFont="1"/>
    <xf numFmtId="180" fontId="7" fillId="0" borderId="0" xfId="1" applyNumberFormat="1" applyFont="1"/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C22251C7-1ECF-4614-82C5-781C579869E5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0F2210C3-AB73-4FE2-A66E-C4328679E345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2BD181A1-66E8-494D-9B96-D729FA94AAD5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0</xdr:row>
      <xdr:rowOff>57150</xdr:rowOff>
    </xdr:from>
    <xdr:ext cx="836575" cy="857251"/>
    <xdr:pic>
      <xdr:nvPicPr>
        <xdr:cNvPr id="3" name="Graphic 2">
          <a:extLst>
            <a:ext uri="{FF2B5EF4-FFF2-40B4-BE49-F238E27FC236}">
              <a16:creationId xmlns:a16="http://schemas.microsoft.com/office/drawing/2014/main" id="{680BA3FB-311B-4099-A2AE-336B0517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33700" y="571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781050</xdr:colOff>
      <xdr:row>0</xdr:row>
      <xdr:rowOff>19050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DF8440C6-F523-4D68-96AE-0F89945B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90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114300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D744FE99-69D6-4935-90FA-8AB590B3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48075" y="1143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990600</xdr:colOff>
      <xdr:row>0</xdr:row>
      <xdr:rowOff>76200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94E12990-3F91-4793-84B9-E20B622F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3550" y="7620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BBAD0A45-D72F-4AC6-97A1-CA02DEF4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8471ABB0-9ADD-4248-9477-43D1C460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workbookViewId="0"/>
  </sheetViews>
  <sheetFormatPr defaultRowHeight="15"/>
  <cols>
    <col min="1" max="1" width="3.85546875" style="9" customWidth="1"/>
    <col min="2" max="2" width="2.7109375" style="9" customWidth="1"/>
    <col min="3" max="3" width="29.28515625" customWidth="1"/>
    <col min="4" max="4" width="12.42578125" customWidth="1"/>
    <col min="5" max="5" width="13.7109375" customWidth="1"/>
    <col min="7" max="7" width="16.28515625" style="108" bestFit="1" customWidth="1"/>
    <col min="8" max="8" width="12.140625" bestFit="1" customWidth="1"/>
    <col min="10" max="10" width="11.5703125" bestFit="1" customWidth="1"/>
  </cols>
  <sheetData>
    <row r="1" spans="1:11">
      <c r="B1" s="107"/>
    </row>
    <row r="2" spans="1:11">
      <c r="B2" s="107"/>
    </row>
    <row r="3" spans="1:11">
      <c r="A3" s="9" t="s">
        <v>27</v>
      </c>
      <c r="B3" s="9">
        <v>59.982999999999997</v>
      </c>
    </row>
    <row r="4" spans="1:11">
      <c r="A4" s="9" t="s">
        <v>26</v>
      </c>
      <c r="B4" s="53">
        <v>134789.4</v>
      </c>
    </row>
    <row r="5" spans="1:11">
      <c r="B5" s="107"/>
    </row>
    <row r="7" spans="1:11">
      <c r="B7" s="48"/>
      <c r="C7" s="99" t="s">
        <v>32</v>
      </c>
      <c r="D7" s="99"/>
      <c r="E7" s="99"/>
      <c r="F7" s="99"/>
      <c r="J7" s="4"/>
    </row>
    <row r="8" spans="1:11">
      <c r="C8" s="99" t="s">
        <v>0</v>
      </c>
      <c r="D8" s="99"/>
      <c r="E8" s="99"/>
      <c r="F8" s="99"/>
    </row>
    <row r="9" spans="1:11" ht="8.25" customHeight="1">
      <c r="C9" s="1"/>
      <c r="D9" s="1"/>
      <c r="E9" s="1"/>
      <c r="F9" s="1"/>
    </row>
    <row r="10" spans="1:11">
      <c r="C10" s="100" t="s">
        <v>1</v>
      </c>
      <c r="D10" s="100"/>
      <c r="E10" s="100"/>
      <c r="F10" s="100"/>
    </row>
    <row r="11" spans="1:11">
      <c r="C11" s="100" t="s">
        <v>39</v>
      </c>
      <c r="D11" s="100"/>
      <c r="E11" s="100"/>
      <c r="F11" s="100"/>
    </row>
    <row r="12" spans="1:11" ht="3" customHeight="1">
      <c r="C12" s="25"/>
      <c r="D12" s="25"/>
      <c r="E12" s="25"/>
      <c r="F12" s="25"/>
    </row>
    <row r="13" spans="1:11" ht="15.75" thickBot="1">
      <c r="C13" s="2" t="s">
        <v>2</v>
      </c>
      <c r="D13" s="3" t="s">
        <v>3</v>
      </c>
      <c r="E13" s="3" t="s">
        <v>4</v>
      </c>
      <c r="F13" s="3" t="s">
        <v>5</v>
      </c>
    </row>
    <row r="14" spans="1:11" ht="15.75" thickTop="1">
      <c r="C14" s="5" t="s">
        <v>6</v>
      </c>
      <c r="D14" s="13">
        <v>7950.1769943519994</v>
      </c>
      <c r="E14" s="13">
        <f>+D14*$B$3</f>
        <v>476875.46665221598</v>
      </c>
      <c r="F14" s="17">
        <f>+E14/$E$19</f>
        <v>0.11975234655815449</v>
      </c>
      <c r="G14" s="109"/>
      <c r="H14" s="4"/>
      <c r="I14" s="32"/>
      <c r="J14" s="32"/>
      <c r="K14" s="32"/>
    </row>
    <row r="15" spans="1:11">
      <c r="C15" s="5" t="s">
        <v>7</v>
      </c>
      <c r="D15" s="13">
        <v>2201.1236426999999</v>
      </c>
      <c r="E15" s="13">
        <f>+D15*$B$3</f>
        <v>132029.99946007409</v>
      </c>
      <c r="F15" s="17">
        <f>+E15/$E$19</f>
        <v>3.3155201634531957E-2</v>
      </c>
      <c r="G15" s="109"/>
      <c r="H15" s="4"/>
      <c r="I15" s="32"/>
      <c r="J15" s="32"/>
      <c r="K15" s="32"/>
    </row>
    <row r="16" spans="1:11">
      <c r="C16" s="5" t="s">
        <v>8</v>
      </c>
      <c r="D16" s="13">
        <v>38027.190037177003</v>
      </c>
      <c r="E16" s="13">
        <f>+D16*$B$3</f>
        <v>2280984.9399999878</v>
      </c>
      <c r="F16" s="17">
        <f>+E16/$E$19</f>
        <v>0.57279796955463791</v>
      </c>
      <c r="G16" s="109"/>
      <c r="H16" s="4"/>
      <c r="I16" s="32"/>
      <c r="J16" s="32"/>
      <c r="K16" s="32"/>
    </row>
    <row r="17" spans="2:11">
      <c r="C17" s="5" t="s">
        <v>9</v>
      </c>
      <c r="D17" s="13">
        <v>18095.55505793</v>
      </c>
      <c r="E17" s="13">
        <f>+D17*$B$3</f>
        <v>1085425.6790398152</v>
      </c>
      <c r="F17" s="17">
        <f>+E17/$E$19</f>
        <v>0.27257068389784</v>
      </c>
      <c r="G17" s="109"/>
      <c r="H17" s="4"/>
      <c r="I17" s="32"/>
      <c r="J17" s="32"/>
      <c r="K17" s="32"/>
    </row>
    <row r="18" spans="2:11">
      <c r="C18" s="5" t="s">
        <v>29</v>
      </c>
      <c r="D18" s="13">
        <v>114.44036311104617</v>
      </c>
      <c r="E18" s="13">
        <f>+D18*$B$3</f>
        <v>6864.4763004898823</v>
      </c>
      <c r="F18" s="17">
        <f>+E18/$E$19</f>
        <v>1.7237983548355029E-3</v>
      </c>
      <c r="G18" s="109"/>
      <c r="H18" s="4"/>
      <c r="I18" s="32"/>
      <c r="J18" s="32"/>
      <c r="K18" s="32"/>
    </row>
    <row r="19" spans="2:11">
      <c r="C19" s="7" t="s">
        <v>10</v>
      </c>
      <c r="D19" s="14">
        <f>SUM(D14:D18)</f>
        <v>66388.486095270055</v>
      </c>
      <c r="E19" s="14">
        <f>SUM(E14:E18)</f>
        <v>3982180.5614525834</v>
      </c>
      <c r="F19" s="18"/>
      <c r="G19" s="109"/>
      <c r="H19" s="32"/>
      <c r="I19" s="32"/>
      <c r="J19" s="32"/>
      <c r="K19" s="32"/>
    </row>
    <row r="20" spans="2:11" ht="15.75" thickBot="1">
      <c r="C20" s="19" t="s">
        <v>11</v>
      </c>
      <c r="D20" s="20">
        <f>D19/B4</f>
        <v>0.492534918140967</v>
      </c>
      <c r="E20" s="21"/>
      <c r="F20" s="21"/>
      <c r="G20" s="109"/>
      <c r="H20" s="32"/>
      <c r="I20" s="32"/>
      <c r="J20" s="32"/>
      <c r="K20" s="32"/>
    </row>
    <row r="21" spans="2:11" ht="15.75" thickTop="1">
      <c r="D21" s="8"/>
      <c r="H21" s="4"/>
    </row>
    <row r="22" spans="2:11">
      <c r="B22" s="49"/>
      <c r="C22" s="10" t="str">
        <f>"TC="&amp;" "&amp;B3</f>
        <v>TC= 59.983</v>
      </c>
      <c r="D22" s="44"/>
    </row>
    <row r="23" spans="2:11">
      <c r="D23" s="4"/>
      <c r="E23" s="8"/>
      <c r="H23" s="4"/>
    </row>
    <row r="24" spans="2:11">
      <c r="D24" s="26"/>
      <c r="H24" s="4"/>
    </row>
    <row r="25" spans="2:11">
      <c r="D25" s="4"/>
    </row>
    <row r="26" spans="2:11">
      <c r="C26" s="4"/>
      <c r="H26" s="4"/>
    </row>
    <row r="27" spans="2:11">
      <c r="C27" s="8"/>
    </row>
  </sheetData>
  <mergeCells count="4">
    <mergeCell ref="C7:F7"/>
    <mergeCell ref="C8:F8"/>
    <mergeCell ref="C10:F10"/>
    <mergeCell ref="C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Q33"/>
  <sheetViews>
    <sheetView showGridLines="0" zoomScaleNormal="100" workbookViewId="0"/>
  </sheetViews>
  <sheetFormatPr defaultRowHeight="15"/>
  <cols>
    <col min="1" max="1" width="2" customWidth="1"/>
    <col min="2" max="2" width="5.85546875" customWidth="1"/>
    <col min="3" max="3" width="27.42578125" bestFit="1" customWidth="1"/>
    <col min="4" max="5" width="18.140625" customWidth="1"/>
    <col min="6" max="6" width="11.7109375" customWidth="1"/>
    <col min="7" max="7" width="16" style="4" bestFit="1" customWidth="1"/>
    <col min="8" max="8" width="19" bestFit="1" customWidth="1"/>
    <col min="9" max="9" width="17.5703125" bestFit="1" customWidth="1"/>
    <col min="10" max="10" width="12.28515625" bestFit="1" customWidth="1"/>
    <col min="11" max="11" width="15.85546875" bestFit="1" customWidth="1"/>
    <col min="12" max="13" width="14" bestFit="1" customWidth="1"/>
  </cols>
  <sheetData>
    <row r="7" spans="3:10">
      <c r="C7" s="99" t="s">
        <v>32</v>
      </c>
      <c r="D7" s="99"/>
      <c r="E7" s="99"/>
      <c r="F7" s="99"/>
    </row>
    <row r="8" spans="3:10">
      <c r="C8" s="99" t="s">
        <v>0</v>
      </c>
      <c r="D8" s="99"/>
      <c r="E8" s="99"/>
      <c r="F8" s="99"/>
    </row>
    <row r="9" spans="3:10" ht="6" customHeight="1">
      <c r="C9" s="1"/>
      <c r="D9" s="1"/>
      <c r="E9" s="1"/>
      <c r="F9" s="1"/>
    </row>
    <row r="10" spans="3:10">
      <c r="C10" s="100" t="s">
        <v>28</v>
      </c>
      <c r="D10" s="100"/>
      <c r="E10" s="100"/>
      <c r="F10" s="100"/>
    </row>
    <row r="11" spans="3:10">
      <c r="C11" s="100" t="str">
        <f>'Saldo Deuda'!C11:F11</f>
        <v>Al 31 de Marzo de 2026</v>
      </c>
      <c r="D11" s="100"/>
      <c r="E11" s="100"/>
      <c r="F11" s="100"/>
    </row>
    <row r="12" spans="3:10" ht="6.75" customHeight="1">
      <c r="C12" s="25"/>
      <c r="D12" s="25"/>
      <c r="E12" s="25"/>
      <c r="F12" s="25"/>
    </row>
    <row r="13" spans="3:10" ht="18" thickBot="1">
      <c r="C13" s="3" t="s">
        <v>12</v>
      </c>
      <c r="D13" s="3" t="s">
        <v>31</v>
      </c>
      <c r="E13" s="3" t="s">
        <v>13</v>
      </c>
      <c r="F13" s="3" t="s">
        <v>5</v>
      </c>
      <c r="G13" s="40"/>
    </row>
    <row r="14" spans="3:10" ht="15.75" thickTop="1">
      <c r="C14" s="5" t="s">
        <v>14</v>
      </c>
      <c r="D14" s="36">
        <v>283566.22999633208</v>
      </c>
      <c r="E14" s="13">
        <f>SUM(E22:E24)</f>
        <v>173494.71586601</v>
      </c>
      <c r="F14" s="17">
        <f>+E14/D14</f>
        <v>0.61183137310904101</v>
      </c>
      <c r="G14" s="17"/>
      <c r="H14" s="46"/>
      <c r="I14" s="4"/>
    </row>
    <row r="15" spans="3:10">
      <c r="C15" s="5" t="s">
        <v>15</v>
      </c>
      <c r="D15" s="36">
        <v>118201.58473366796</v>
      </c>
      <c r="E15" s="15">
        <f>SUM(E25:E26)</f>
        <v>100000</v>
      </c>
      <c r="F15" s="23">
        <f>+E15/D15</f>
        <v>0.84601234598774788</v>
      </c>
      <c r="G15" s="17"/>
      <c r="H15" s="46"/>
      <c r="I15" s="4"/>
    </row>
    <row r="16" spans="3:10" ht="15.75" thickBot="1">
      <c r="C16" s="6" t="s">
        <v>10</v>
      </c>
      <c r="D16" s="16">
        <f>SUM(D14:D15)</f>
        <v>401767.81473000004</v>
      </c>
      <c r="E16" s="16">
        <f>SUM(E14:E15)</f>
        <v>273494.71586601</v>
      </c>
      <c r="F16" s="24">
        <f>+E16/D16</f>
        <v>0.68072828593750501</v>
      </c>
      <c r="G16" s="31"/>
      <c r="H16" s="8"/>
      <c r="I16" s="4"/>
      <c r="J16" s="8"/>
    </row>
    <row r="17" spans="3:17" ht="4.5" customHeight="1" thickTop="1">
      <c r="C17" s="28"/>
      <c r="D17" s="29"/>
      <c r="E17" s="29"/>
      <c r="F17" s="30"/>
    </row>
    <row r="18" spans="3:17" ht="12" customHeight="1">
      <c r="C18" s="39" t="s">
        <v>30</v>
      </c>
      <c r="D18" s="29"/>
      <c r="E18" s="29"/>
      <c r="F18" s="30"/>
      <c r="H18" s="102"/>
      <c r="I18" s="102"/>
      <c r="J18" s="102"/>
      <c r="K18" s="102"/>
      <c r="L18" s="102"/>
      <c r="M18" s="102"/>
      <c r="N18" s="102"/>
      <c r="O18" s="102"/>
      <c r="P18" s="102"/>
      <c r="Q18" s="102"/>
    </row>
    <row r="19" spans="3:17" ht="43.5" customHeight="1">
      <c r="C19" s="101" t="s">
        <v>38</v>
      </c>
      <c r="D19" s="101"/>
      <c r="E19" s="101"/>
      <c r="F19" s="101"/>
    </row>
    <row r="21" spans="3:17" ht="15.75" thickBot="1">
      <c r="C21" s="3" t="s">
        <v>2</v>
      </c>
      <c r="D21" s="3" t="s">
        <v>3</v>
      </c>
      <c r="E21" s="3" t="s">
        <v>4</v>
      </c>
      <c r="F21" s="3" t="s">
        <v>5</v>
      </c>
      <c r="H21" s="8"/>
    </row>
    <row r="22" spans="3:17" ht="15.75" thickTop="1">
      <c r="C22" s="5" t="s">
        <v>6</v>
      </c>
      <c r="D22" s="15">
        <v>78.465590759999998</v>
      </c>
      <c r="E22" s="15">
        <v>4717.0202966830002</v>
      </c>
      <c r="F22" s="17">
        <f>+E22/$E$27</f>
        <v>1.724720816541828E-2</v>
      </c>
      <c r="G22" s="8"/>
      <c r="H22" s="8"/>
      <c r="I22" s="8"/>
      <c r="J22" s="8"/>
      <c r="K22" s="8"/>
      <c r="L22" s="8"/>
      <c r="M22" s="8"/>
    </row>
    <row r="23" spans="3:17">
      <c r="C23" s="5" t="s">
        <v>7</v>
      </c>
      <c r="D23" s="33">
        <v>2.0393668370000002</v>
      </c>
      <c r="E23" s="33">
        <v>129.270569327</v>
      </c>
      <c r="F23" s="17">
        <f t="shared" ref="F23:F26" si="0">+E23/$E$27</f>
        <v>4.7266203633101268E-4</v>
      </c>
      <c r="G23" s="50"/>
      <c r="H23" s="8"/>
      <c r="I23" s="8"/>
      <c r="J23" s="8"/>
      <c r="K23" s="8"/>
      <c r="L23" s="8"/>
      <c r="M23" s="45"/>
    </row>
    <row r="24" spans="3:17">
      <c r="C24" s="5" t="s">
        <v>8</v>
      </c>
      <c r="D24" s="33">
        <v>2750</v>
      </c>
      <c r="E24" s="33">
        <v>168648.42499999999</v>
      </c>
      <c r="F24" s="17">
        <f t="shared" si="0"/>
        <v>0.61664235254411237</v>
      </c>
      <c r="G24" s="43"/>
      <c r="H24" s="8"/>
      <c r="I24" s="8"/>
      <c r="J24" s="8"/>
      <c r="K24" s="8"/>
      <c r="L24" s="8"/>
    </row>
    <row r="25" spans="3:17">
      <c r="C25" s="5" t="s">
        <v>9</v>
      </c>
      <c r="D25" s="33">
        <v>1669.8394513010001</v>
      </c>
      <c r="E25" s="33">
        <v>100000</v>
      </c>
      <c r="F25" s="17">
        <f t="shared" si="0"/>
        <v>0.36563777725413826</v>
      </c>
      <c r="H25" s="8"/>
      <c r="I25" s="8"/>
      <c r="K25" s="8"/>
    </row>
    <row r="26" spans="3:17">
      <c r="C26" s="5" t="s">
        <v>25</v>
      </c>
      <c r="D26" s="27">
        <v>0</v>
      </c>
      <c r="E26" s="27">
        <v>0</v>
      </c>
      <c r="F26" s="40">
        <f t="shared" si="0"/>
        <v>0</v>
      </c>
      <c r="G26" s="31"/>
      <c r="K26" s="4"/>
      <c r="L26" s="4"/>
      <c r="M26" s="4"/>
      <c r="N26" s="4"/>
    </row>
    <row r="27" spans="3:17" ht="15.75" thickBot="1">
      <c r="C27" s="6" t="s">
        <v>16</v>
      </c>
      <c r="D27" s="16">
        <f>SUM(D22:D26)</f>
        <v>4500.3444088980004</v>
      </c>
      <c r="E27" s="16">
        <f>SUM(E22:E26)</f>
        <v>273494.71586601</v>
      </c>
      <c r="F27" s="22"/>
      <c r="G27" s="34"/>
      <c r="H27" s="47"/>
      <c r="I27" s="47"/>
      <c r="J27" s="41"/>
    </row>
    <row r="28" spans="3:17" ht="15.75" thickTop="1">
      <c r="D28" s="4"/>
      <c r="E28" s="15"/>
      <c r="G28" s="34"/>
      <c r="H28" s="8"/>
    </row>
    <row r="29" spans="3:17">
      <c r="C29" s="4"/>
      <c r="D29" s="41"/>
      <c r="E29" s="37"/>
      <c r="H29" s="41"/>
      <c r="I29" s="11"/>
    </row>
    <row r="30" spans="3:17">
      <c r="C30" s="38"/>
      <c r="D30" s="8"/>
      <c r="E30" s="34"/>
      <c r="H30" s="8"/>
      <c r="I30" s="8"/>
    </row>
    <row r="31" spans="3:17">
      <c r="C31" s="12"/>
      <c r="D31" s="8"/>
      <c r="E31" s="35"/>
      <c r="H31" s="8"/>
      <c r="I31" s="8"/>
    </row>
    <row r="32" spans="3:17">
      <c r="C32" s="4"/>
      <c r="D32" s="8"/>
      <c r="E32" s="42"/>
    </row>
    <row r="33" spans="8:9">
      <c r="H33" s="52"/>
      <c r="I33" s="51"/>
    </row>
  </sheetData>
  <mergeCells count="6">
    <mergeCell ref="C19:F19"/>
    <mergeCell ref="H18:Q18"/>
    <mergeCell ref="C7:F7"/>
    <mergeCell ref="C8:F8"/>
    <mergeCell ref="C10:F10"/>
    <mergeCell ref="C11:F11"/>
  </mergeCells>
  <pageMargins left="0.7" right="0.7" top="0.75" bottom="0.75" header="0.3" footer="0.3"/>
  <pageSetup orientation="portrait" horizontalDpi="4294967295" verticalDpi="4294967295" r:id="rId1"/>
  <ignoredErrors>
    <ignoredError sqref="E14:E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6DF2-BDBD-4CF6-A0B9-42938EBFF439}">
  <dimension ref="C8:M35"/>
  <sheetViews>
    <sheetView showGridLines="0" workbookViewId="0"/>
  </sheetViews>
  <sheetFormatPr defaultColWidth="9.140625" defaultRowHeight="12.75"/>
  <cols>
    <col min="1" max="1" width="6.28515625" style="55" customWidth="1"/>
    <col min="2" max="2" width="7" style="55" customWidth="1"/>
    <col min="3" max="3" width="14.28515625" style="55" customWidth="1"/>
    <col min="4" max="4" width="13.140625" style="55" customWidth="1"/>
    <col min="5" max="5" width="19" style="55" customWidth="1"/>
    <col min="6" max="6" width="21.7109375" style="55" bestFit="1" customWidth="1"/>
    <col min="7" max="8" width="18.5703125" style="55" bestFit="1" customWidth="1"/>
    <col min="9" max="9" width="17.5703125" style="55" bestFit="1" customWidth="1"/>
    <col min="10" max="10" width="18.5703125" style="55" bestFit="1" customWidth="1"/>
    <col min="11" max="11" width="13.42578125" style="55" customWidth="1"/>
    <col min="12" max="12" width="9.140625" style="55"/>
    <col min="13" max="13" width="10.7109375" style="55" bestFit="1" customWidth="1"/>
    <col min="14" max="16384" width="9.140625" style="55"/>
  </cols>
  <sheetData>
    <row r="8" spans="3:13" ht="15">
      <c r="C8" s="99" t="s">
        <v>37</v>
      </c>
      <c r="D8" s="99"/>
      <c r="E8" s="99"/>
      <c r="F8" s="99"/>
    </row>
    <row r="9" spans="3:13" ht="15">
      <c r="C9" s="99" t="s">
        <v>0</v>
      </c>
      <c r="D9" s="99"/>
      <c r="E9" s="99"/>
      <c r="F9" s="99"/>
    </row>
    <row r="10" spans="3:13" ht="15">
      <c r="C10" s="54"/>
      <c r="D10" s="54"/>
      <c r="E10" s="54"/>
      <c r="F10" s="54"/>
    </row>
    <row r="11" spans="3:13" ht="15">
      <c r="C11" s="99" t="s">
        <v>36</v>
      </c>
      <c r="D11" s="99"/>
      <c r="E11" s="99"/>
      <c r="F11" s="99"/>
    </row>
    <row r="12" spans="3:13" ht="15">
      <c r="C12" s="54"/>
      <c r="D12" s="54"/>
      <c r="E12" s="54"/>
      <c r="F12" s="54"/>
    </row>
    <row r="13" spans="3:13">
      <c r="C13" s="104" t="s">
        <v>1</v>
      </c>
      <c r="D13" s="104"/>
      <c r="E13" s="104"/>
      <c r="F13" s="104"/>
    </row>
    <row r="14" spans="3:13">
      <c r="C14" s="104" t="str">
        <f>'Saldo Deuda'!C11:F11</f>
        <v>Al 31 de Marzo de 2026</v>
      </c>
      <c r="D14" s="104"/>
      <c r="E14" s="104"/>
      <c r="F14" s="104"/>
    </row>
    <row r="15" spans="3:13">
      <c r="C15" s="97"/>
      <c r="D15" s="97"/>
      <c r="E15" s="97"/>
      <c r="F15" s="97"/>
    </row>
    <row r="16" spans="3:13" ht="29.25" thickBot="1">
      <c r="C16" s="96" t="s">
        <v>17</v>
      </c>
      <c r="D16" s="95" t="s">
        <v>12</v>
      </c>
      <c r="E16" s="95" t="s">
        <v>3</v>
      </c>
      <c r="F16" s="94" t="s">
        <v>4</v>
      </c>
      <c r="J16" s="93"/>
      <c r="K16" s="92"/>
      <c r="L16" s="92"/>
      <c r="M16" s="92"/>
    </row>
    <row r="17" spans="3:13" ht="15.75" thickTop="1">
      <c r="C17" s="84" t="s">
        <v>18</v>
      </c>
      <c r="D17" s="83"/>
      <c r="E17" s="82">
        <f>SUM(E18:E19)</f>
        <v>612916773.33700001</v>
      </c>
      <c r="F17" s="81">
        <f>SUM(F18:F19)</f>
        <v>38319606948.320007</v>
      </c>
      <c r="G17" s="98"/>
      <c r="H17" s="98"/>
      <c r="J17" s="80"/>
      <c r="K17" s="80"/>
      <c r="L17" s="79"/>
      <c r="M17" s="79"/>
    </row>
    <row r="18" spans="3:13" ht="14.25">
      <c r="C18" s="76"/>
      <c r="D18" s="78" t="s">
        <v>19</v>
      </c>
      <c r="E18" s="91">
        <v>345462450.958</v>
      </c>
      <c r="F18" s="91">
        <v>21845106948.320004</v>
      </c>
      <c r="G18" s="98"/>
      <c r="H18" s="98"/>
      <c r="J18" s="76"/>
      <c r="K18" s="76"/>
      <c r="L18" s="75"/>
      <c r="M18" s="75"/>
    </row>
    <row r="19" spans="3:13" ht="14.25">
      <c r="C19" s="76"/>
      <c r="D19" s="78" t="s">
        <v>20</v>
      </c>
      <c r="E19" s="91">
        <v>267454322.37900001</v>
      </c>
      <c r="F19" s="91">
        <v>16474500000</v>
      </c>
      <c r="G19" s="98"/>
      <c r="H19" s="98"/>
      <c r="J19" s="76"/>
      <c r="K19" s="76"/>
      <c r="L19" s="85"/>
      <c r="M19" s="85"/>
    </row>
    <row r="20" spans="3:13" ht="15">
      <c r="C20" s="90" t="s">
        <v>35</v>
      </c>
      <c r="D20" s="89"/>
      <c r="E20" s="88">
        <f>SUM(E21:E22)</f>
        <v>1589200653.4109995</v>
      </c>
      <c r="F20" s="88">
        <f>SUM(F21:F22)</f>
        <v>99505763153.990036</v>
      </c>
      <c r="G20" s="98"/>
      <c r="H20" s="98"/>
      <c r="J20" s="80"/>
      <c r="K20" s="80"/>
      <c r="L20" s="79"/>
      <c r="M20" s="79"/>
    </row>
    <row r="21" spans="3:13" ht="15">
      <c r="C21" s="76"/>
      <c r="D21" s="78" t="s">
        <v>19</v>
      </c>
      <c r="E21" s="77">
        <v>1054141132.3059995</v>
      </c>
      <c r="F21" s="87">
        <v>66359137339.660027</v>
      </c>
      <c r="G21" s="98"/>
      <c r="H21" s="98"/>
      <c r="I21" s="69"/>
      <c r="J21" s="86"/>
      <c r="K21" s="76"/>
      <c r="L21" s="75"/>
      <c r="M21" s="75"/>
    </row>
    <row r="22" spans="3:13" ht="14.25">
      <c r="C22" s="76"/>
      <c r="D22" s="78" t="s">
        <v>20</v>
      </c>
      <c r="E22" s="77">
        <v>535059521.10500002</v>
      </c>
      <c r="F22" s="77">
        <v>33146625814.330006</v>
      </c>
      <c r="G22" s="98"/>
      <c r="H22" s="98"/>
      <c r="J22" s="76"/>
      <c r="K22" s="76"/>
      <c r="L22" s="85"/>
      <c r="M22" s="85"/>
    </row>
    <row r="23" spans="3:13" ht="15">
      <c r="C23" s="84" t="s">
        <v>21</v>
      </c>
      <c r="D23" s="83"/>
      <c r="E23" s="82">
        <f>SUM(E24:E25)</f>
        <v>9057844.2430000007</v>
      </c>
      <c r="F23" s="81">
        <f>SUM(F24:F25)</f>
        <v>568307220.34500015</v>
      </c>
      <c r="G23" s="98"/>
      <c r="H23" s="98"/>
      <c r="J23" s="80"/>
      <c r="K23" s="80"/>
      <c r="L23" s="79"/>
      <c r="M23" s="79"/>
    </row>
    <row r="24" spans="3:13" ht="14.25">
      <c r="C24" s="76"/>
      <c r="D24" s="78" t="s">
        <v>19</v>
      </c>
      <c r="E24" s="77">
        <v>8656589.9240000006</v>
      </c>
      <c r="F24" s="77">
        <v>543496657.2700001</v>
      </c>
      <c r="G24" s="98"/>
      <c r="H24" s="98"/>
      <c r="J24" s="76"/>
      <c r="K24" s="76"/>
      <c r="L24" s="75"/>
      <c r="M24" s="75"/>
    </row>
    <row r="25" spans="3:13" ht="15">
      <c r="C25" s="76"/>
      <c r="D25" s="78" t="s">
        <v>20</v>
      </c>
      <c r="E25" s="77">
        <v>401254.31900000002</v>
      </c>
      <c r="F25" s="77">
        <v>24810563.074999996</v>
      </c>
      <c r="G25" s="98"/>
      <c r="H25" s="98"/>
      <c r="I25" s="69"/>
      <c r="J25" s="76"/>
      <c r="K25" s="76"/>
      <c r="L25" s="75"/>
      <c r="M25" s="75"/>
    </row>
    <row r="26" spans="3:13" ht="15.75" thickBot="1">
      <c r="C26" s="74" t="s">
        <v>22</v>
      </c>
      <c r="D26" s="74"/>
      <c r="E26" s="73">
        <f>+E17+E20+E23</f>
        <v>2211175270.9909997</v>
      </c>
      <c r="F26" s="73">
        <f>+F17+F20+F23</f>
        <v>138393677322.65506</v>
      </c>
      <c r="G26" s="98"/>
      <c r="H26" s="98"/>
      <c r="I26" s="69"/>
      <c r="J26" s="72"/>
      <c r="K26" s="72"/>
      <c r="L26" s="71"/>
      <c r="M26" s="71"/>
    </row>
    <row r="27" spans="3:13" ht="15.75" thickTop="1">
      <c r="C27" s="105" t="s">
        <v>23</v>
      </c>
      <c r="D27" s="105"/>
      <c r="E27" s="105"/>
      <c r="F27" s="105"/>
      <c r="G27" s="57"/>
      <c r="H27" s="70"/>
      <c r="I27" s="69"/>
      <c r="J27" s="69"/>
    </row>
    <row r="28" spans="3:13" ht="15">
      <c r="C28" s="106"/>
      <c r="D28" s="106"/>
      <c r="E28" s="106"/>
      <c r="F28" s="106"/>
      <c r="G28" s="57"/>
      <c r="H28" s="62"/>
      <c r="I28" s="69"/>
      <c r="J28" s="69"/>
    </row>
    <row r="29" spans="3:13">
      <c r="C29" s="68"/>
      <c r="D29" s="68"/>
      <c r="E29" s="67"/>
      <c r="F29" s="66"/>
      <c r="G29" s="62"/>
      <c r="H29" s="62"/>
    </row>
    <row r="30" spans="3:13">
      <c r="C30" s="65" t="s">
        <v>24</v>
      </c>
      <c r="D30" s="61"/>
      <c r="E30" s="64"/>
      <c r="F30" s="63"/>
      <c r="I30" s="62"/>
    </row>
    <row r="31" spans="3:13">
      <c r="C31" s="103" t="s">
        <v>34</v>
      </c>
      <c r="D31" s="103"/>
      <c r="E31" s="103"/>
      <c r="F31" s="103"/>
    </row>
    <row r="32" spans="3:13" ht="12.75" customHeight="1">
      <c r="C32" s="61" t="s">
        <v>33</v>
      </c>
      <c r="D32" s="61"/>
      <c r="E32" s="61"/>
      <c r="F32" s="61"/>
    </row>
    <row r="33" spans="3:8" ht="12.75" customHeight="1">
      <c r="C33" s="103"/>
      <c r="D33" s="103"/>
      <c r="E33" s="103"/>
      <c r="F33" s="103"/>
      <c r="G33" s="103"/>
      <c r="H33" s="103"/>
    </row>
    <row r="34" spans="3:8">
      <c r="C34" s="60"/>
      <c r="D34" s="60"/>
      <c r="E34" s="59"/>
      <c r="F34" s="58"/>
    </row>
    <row r="35" spans="3:8" ht="15">
      <c r="E35" s="57"/>
      <c r="F35" s="98"/>
      <c r="H35" s="56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BDDCCD-7439-4888-9ECE-BBD2D26A471D}">
  <ds:schemaRefs>
    <ds:schemaRef ds:uri="http://purl.org/dc/dcmitype/"/>
    <ds:schemaRef ds:uri="8279a0ae-2a84-48e2-931d-eecc1997422f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34fe0050-99f8-4994-b714-221fa855c1ff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Pedro Manuel Joaquin Federico</cp:lastModifiedBy>
  <cp:revision/>
  <dcterms:created xsi:type="dcterms:W3CDTF">2018-11-21T21:56:45Z</dcterms:created>
  <dcterms:modified xsi:type="dcterms:W3CDTF">2026-04-30T22:19:56Z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