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 - Publicación de Deuda\2025\11-Noviembre\"/>
    </mc:Choice>
  </mc:AlternateContent>
  <xr:revisionPtr revIDLastSave="0" documentId="13_ncr:1_{D57C7194-2D5D-4912-82EC-7AA300772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do Deuda" sheetId="1" r:id="rId1"/>
    <sheet name="Financiamiento" sheetId="2" r:id="rId2"/>
    <sheet name="Servicio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F16" i="2" l="1"/>
  <c r="E15" i="2"/>
  <c r="F15" i="2" s="1"/>
  <c r="E30" i="2"/>
  <c r="E17" i="4" l="1"/>
  <c r="F17" i="4"/>
  <c r="E20" i="4"/>
  <c r="F20" i="4"/>
  <c r="E23" i="4"/>
  <c r="F23" i="4"/>
  <c r="F26" i="4" l="1"/>
  <c r="E26" i="4"/>
  <c r="E15" i="1"/>
  <c r="D20" i="1"/>
  <c r="D30" i="2"/>
  <c r="E16" i="2"/>
  <c r="F29" i="2"/>
  <c r="E19" i="1"/>
  <c r="E18" i="1"/>
  <c r="E17" i="1"/>
  <c r="E16" i="1"/>
  <c r="C23" i="1"/>
  <c r="D17" i="2"/>
  <c r="C12" i="2"/>
  <c r="C14" i="4" s="1"/>
  <c r="E17" i="2" l="1"/>
  <c r="F28" i="2"/>
  <c r="F25" i="2"/>
  <c r="F27" i="2"/>
  <c r="F26" i="2"/>
  <c r="E20" i="1"/>
  <c r="F16" i="1" s="1"/>
  <c r="F17" i="2" l="1"/>
  <c r="E32" i="2"/>
  <c r="F15" i="1"/>
  <c r="F17" i="1"/>
  <c r="F18" i="1"/>
  <c r="F19" i="1"/>
</calcChain>
</file>

<file path=xl/sharedStrings.xml><?xml version="1.0" encoding="utf-8"?>
<sst xmlns="http://schemas.openxmlformats.org/spreadsheetml/2006/main" count="63" uniqueCount="41">
  <si>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</si>
  <si>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</si>
  <si>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</si>
  <si>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</si>
  <si>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</si>
  <si>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</si>
  <si>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</si>
  <si>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</si>
  <si>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</si>
  <si>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</si>
  <si>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</si>
  <si>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</si>
  <si>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</si>
  <si>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</si>
  <si>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</si>
  <si>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</si>
  <si>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</si>
  <si>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</si>
  <si>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</si>
  <si>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</si>
  <si>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</si>
  <si>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</si>
  <si>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</si>
  <si>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</si>
  <si>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</si>
  <si>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PIB</t>
  </si>
  <si>
    <t>TC</t>
  </si>
  <si>
    <t>Cifras preliminares en millones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</si>
  <si>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</si>
  <si>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</si>
  <si>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Banca Externa</t>
  </si>
  <si>
    <t>Banca y Suplidores</t>
  </si>
  <si>
    <t>2) Conforme a lo establecido en el artículo 68 de la Ley No. 80-24, las fuentes financieras podrían presentar cambios en cuanto a la distribución y/o la composición de las mismas, respecto a las presentadas en el artículo 16 del Presupuesto General del Estado.</t>
  </si>
  <si>
    <t>3)  Bonos externos no considera monto por US$2,473.54 millones correspondiente a principal de título recomprado en la operación de manejo de pasivo de febrero del 2025.  Dicha operación está amparada en el artículo 10 de la Ley No. 90-24 sobre Emisión y Colocación de Valores de Deuda Pública.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</si>
  <si>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</si>
  <si>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</si>
  <si>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</si>
  <si>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 xml:space="preserve">Servicio de Deuda Pública del Gobierno Central </t>
  </si>
  <si>
    <t>Al 30 de Noviembre 2025</t>
  </si>
  <si>
    <t>MINISTERIO DE HACIENDA Y ECONOMÍA</t>
  </si>
  <si>
    <t>1) En cumplimiento de lo establecido en el artículo 3 de la Ley núm. 88-25, se dispone la modificación del artículo 3 de la Ley núm. 90-24, que aprueba el Presupuesto General del Estado para el Ejercicio Presupuestario 2025, fijando un nuevo límite de fuentes financieras ascendente a RD$361,618.2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</si>
</sst>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_(* #,##0_);_(* \(#,##0\);_(* &quot;-&quot;??_);_(@_)"/>
    <numFmt numFmtId="186" formatCode="#,##0.00,,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7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167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0" fontId="35" fillId="8" borderId="0" applyNumberFormat="0" applyBorder="0" applyAlignment="0" applyProtection="0"/>
    <xf numFmtId="0" fontId="1" fillId="4" borderId="5" applyNumberFormat="0" applyFont="0" applyAlignment="0" applyProtection="0"/>
    <xf numFmtId="0" fontId="29" fillId="10" borderId="11" applyNumberFormat="0" applyAlignment="0" applyProtection="0"/>
    <xf numFmtId="0" fontId="36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2" fillId="0" borderId="0"/>
    <xf numFmtId="9" fontId="42" fillId="0" borderId="0" applyFont="0" applyFill="0" applyBorder="0" applyAlignment="0" applyProtection="0"/>
    <xf numFmtId="167" fontId="4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2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3" fillId="0" borderId="0" xfId="1" applyFont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7" fillId="0" borderId="0" xfId="1" applyFont="1" applyBorder="1"/>
    <xf numFmtId="0" fontId="39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0" fontId="0" fillId="0" borderId="0" xfId="0" applyAlignment="1">
      <alignment wrapText="1"/>
    </xf>
    <xf numFmtId="168" fontId="22" fillId="0" borderId="0" xfId="2" applyNumberFormat="1" applyFont="1"/>
    <xf numFmtId="4" fontId="0" fillId="0" borderId="0" xfId="1" applyNumberFormat="1" applyFont="1"/>
    <xf numFmtId="167" fontId="21" fillId="0" borderId="0" xfId="1" applyFont="1"/>
    <xf numFmtId="185" fontId="41" fillId="36" borderId="0" xfId="104" applyNumberFormat="1" applyFont="1" applyFill="1" applyBorder="1"/>
    <xf numFmtId="0" fontId="42" fillId="0" borderId="0" xfId="1928"/>
    <xf numFmtId="9" fontId="0" fillId="0" borderId="0" xfId="1929" applyFont="1"/>
    <xf numFmtId="186" fontId="42" fillId="0" borderId="0" xfId="1928" applyNumberFormat="1"/>
    <xf numFmtId="186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3" fillId="0" borderId="0" xfId="1928" applyFont="1"/>
    <xf numFmtId="167" fontId="42" fillId="0" borderId="0" xfId="1928" applyNumberFormat="1"/>
    <xf numFmtId="9" fontId="43" fillId="0" borderId="0" xfId="1929" applyFont="1"/>
    <xf numFmtId="168" fontId="43" fillId="0" borderId="0" xfId="1929" applyNumberFormat="1" applyFont="1"/>
    <xf numFmtId="0" fontId="44" fillId="0" borderId="0" xfId="1928" applyFont="1"/>
    <xf numFmtId="167" fontId="45" fillId="0" borderId="0" xfId="1930" applyFont="1" applyFill="1" applyBorder="1" applyAlignment="1">
      <alignment horizontal="left" wrapText="1"/>
    </xf>
    <xf numFmtId="9" fontId="45" fillId="0" borderId="0" xfId="1929" applyFont="1" applyFill="1" applyBorder="1" applyAlignment="1">
      <alignment horizontal="left" wrapText="1"/>
    </xf>
    <xf numFmtId="0" fontId="45" fillId="0" borderId="0" xfId="1928" applyFont="1" applyAlignment="1">
      <alignment horizontal="left" wrapText="1"/>
    </xf>
    <xf numFmtId="167" fontId="0" fillId="0" borderId="0" xfId="1930" applyFont="1"/>
    <xf numFmtId="43" fontId="42" fillId="0" borderId="0" xfId="1928" applyNumberFormat="1"/>
    <xf numFmtId="186" fontId="46" fillId="0" borderId="0" xfId="1928" applyNumberFormat="1" applyFont="1" applyAlignment="1">
      <alignment horizontal="center"/>
    </xf>
    <xf numFmtId="0" fontId="46" fillId="0" borderId="0" xfId="1928" applyFont="1"/>
    <xf numFmtId="186" fontId="46" fillId="3" borderId="1" xfId="1930" applyNumberFormat="1" applyFont="1" applyFill="1" applyBorder="1" applyAlignment="1">
      <alignment horizontal="center" vertical="center"/>
    </xf>
    <xf numFmtId="0" fontId="46" fillId="3" borderId="1" xfId="1928" applyFont="1" applyFill="1" applyBorder="1"/>
    <xf numFmtId="186" fontId="47" fillId="0" borderId="0" xfId="1930" applyNumberFormat="1" applyFont="1" applyFill="1" applyBorder="1" applyAlignment="1">
      <alignment horizontal="center"/>
    </xf>
    <xf numFmtId="0" fontId="47" fillId="0" borderId="0" xfId="1928" applyFont="1"/>
    <xf numFmtId="186" fontId="42" fillId="0" borderId="0" xfId="1928" applyNumberFormat="1" applyAlignment="1">
      <alignment horizontal="center" vertical="center"/>
    </xf>
    <xf numFmtId="0" fontId="47" fillId="0" borderId="0" xfId="1928" applyFont="1" applyAlignment="1">
      <alignment horizontal="center"/>
    </xf>
    <xf numFmtId="186" fontId="48" fillId="0" borderId="0" xfId="1928" applyNumberFormat="1" applyFont="1" applyAlignment="1">
      <alignment horizontal="center"/>
    </xf>
    <xf numFmtId="0" fontId="48" fillId="0" borderId="0" xfId="1928" applyFont="1"/>
    <xf numFmtId="186" fontId="48" fillId="0" borderId="4" xfId="1930" applyNumberFormat="1" applyFont="1" applyFill="1" applyBorder="1" applyAlignment="1">
      <alignment horizontal="center" vertical="center"/>
    </xf>
    <xf numFmtId="186" fontId="48" fillId="0" borderId="4" xfId="1928" applyNumberFormat="1" applyFont="1" applyBorder="1" applyAlignment="1">
      <alignment horizontal="center" vertical="center"/>
    </xf>
    <xf numFmtId="0" fontId="48" fillId="0" borderId="4" xfId="1928" applyFont="1" applyBorder="1"/>
    <xf numFmtId="0" fontId="48" fillId="0" borderId="4" xfId="1928" applyFont="1" applyBorder="1" applyAlignment="1">
      <alignment horizontal="center"/>
    </xf>
    <xf numFmtId="186" fontId="49" fillId="0" borderId="0" xfId="1930" applyNumberFormat="1" applyFont="1" applyFill="1" applyBorder="1" applyAlignment="1">
      <alignment horizontal="center"/>
    </xf>
    <xf numFmtId="167" fontId="47" fillId="0" borderId="0" xfId="1928" applyNumberFormat="1" applyFont="1"/>
    <xf numFmtId="186" fontId="42" fillId="0" borderId="0" xfId="1928" applyNumberFormat="1" applyAlignment="1">
      <alignment horizontal="center"/>
    </xf>
    <xf numFmtId="186" fontId="50" fillId="0" borderId="4" xfId="1930" applyNumberFormat="1" applyFont="1" applyFill="1" applyBorder="1" applyAlignment="1">
      <alignment horizontal="center" vertical="center"/>
    </xf>
    <xf numFmtId="0" fontId="50" fillId="0" borderId="4" xfId="1928" applyFont="1" applyBorder="1"/>
    <xf numFmtId="0" fontId="50" fillId="0" borderId="4" xfId="1928" applyFont="1" applyBorder="1" applyAlignment="1">
      <alignment horizontal="center"/>
    </xf>
    <xf numFmtId="186" fontId="51" fillId="0" borderId="0" xfId="1930" applyNumberFormat="1" applyFont="1" applyFill="1" applyAlignment="1">
      <alignment horizontal="center" vertical="center"/>
    </xf>
    <xf numFmtId="0" fontId="46" fillId="0" borderId="0" xfId="1928" applyFont="1" applyAlignment="1">
      <alignment horizontal="center" vertical="center" wrapText="1"/>
    </xf>
    <xf numFmtId="0" fontId="46" fillId="0" borderId="0" xfId="1928" applyFont="1" applyAlignment="1">
      <alignment horizontal="center" vertical="center"/>
    </xf>
    <xf numFmtId="167" fontId="46" fillId="3" borderId="1" xfId="1930" applyFont="1" applyFill="1" applyBorder="1" applyAlignment="1">
      <alignment horizontal="center" vertical="center" wrapText="1"/>
    </xf>
    <xf numFmtId="0" fontId="46" fillId="3" borderId="1" xfId="1928" applyFont="1" applyFill="1" applyBorder="1" applyAlignment="1">
      <alignment horizontal="center" vertical="center" wrapText="1"/>
    </xf>
    <xf numFmtId="0" fontId="46" fillId="3" borderId="1" xfId="1928" applyFont="1" applyFill="1" applyBorder="1" applyAlignment="1">
      <alignment horizontal="center" vertical="center"/>
    </xf>
    <xf numFmtId="0" fontId="52" fillId="0" borderId="0" xfId="1928" applyFont="1" applyAlignment="1">
      <alignment horizontal="center"/>
    </xf>
    <xf numFmtId="0" fontId="3" fillId="0" borderId="0" xfId="1928" applyFont="1" applyAlignment="1">
      <alignment horizontal="center"/>
    </xf>
    <xf numFmtId="167" fontId="42" fillId="0" borderId="0" xfId="1" applyFont="1"/>
    <xf numFmtId="9" fontId="0" fillId="0" borderId="0" xfId="2" applyFont="1" applyFill="1"/>
    <xf numFmtId="182" fontId="42" fillId="0" borderId="0" xfId="2" applyNumberFormat="1" applyFont="1"/>
    <xf numFmtId="0" fontId="6" fillId="0" borderId="0" xfId="0" applyFont="1" applyAlignment="1">
      <alignment horizontal="center"/>
    </xf>
    <xf numFmtId="0" fontId="3" fillId="0" borderId="0" xfId="1928" applyFont="1" applyAlignment="1">
      <alignment horizontal="center"/>
    </xf>
    <xf numFmtId="0" fontId="38" fillId="0" borderId="0" xfId="3" applyFont="1" applyAlignment="1">
      <alignment horizontal="left" vertical="center" wrapText="1"/>
    </xf>
    <xf numFmtId="0" fontId="38" fillId="0" borderId="0" xfId="3" applyFont="1" applyAlignment="1">
      <alignment vertical="center" wrapText="1"/>
    </xf>
    <xf numFmtId="0" fontId="43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5" fillId="0" borderId="15" xfId="1928" applyFont="1" applyBorder="1" applyAlignment="1">
      <alignment horizontal="left" wrapText="1"/>
    </xf>
    <xf numFmtId="0" fontId="45" fillId="0" borderId="0" xfId="1928" applyFont="1" applyAlignment="1">
      <alignment horizontal="left" wrapText="1"/>
    </xf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8A630E06-540B-425F-BB58-4155D60D28EE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9B288A55-3E6B-46A5-BFE7-55D84C268FBE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A8CAEC3B-5D6A-47EA-A865-338D00EF2743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5" name="Graphic 4">
          <a:extLst>
            <a:ext uri="{FF2B5EF4-FFF2-40B4-BE49-F238E27FC236}">
              <a16:creationId xmlns:a16="http://schemas.microsoft.com/office/drawing/2014/main" id="{FDD14B4F-047F-4BEE-A430-C36C878B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6237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6" name="Picture 5">
          <a:extLst>
            <a:ext uri="{FF2B5EF4-FFF2-40B4-BE49-F238E27FC236}">
              <a16:creationId xmlns:a16="http://schemas.microsoft.com/office/drawing/2014/main" id="{0EA2ABCA-0544-45DE-B794-A7A6201B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0788EC16-EFD5-4E5A-BF62-A6964A6E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952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3D198696-5008-417F-901D-8C79E443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40F27BF6-4E62-4916-AE63-29EA33EDC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71E89620-D5A2-4514-B92C-1684FFF3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workbookViewId="0"/>
  </sheetViews>
  <sheetFormatPr defaultRowHeight="15"/>
  <cols>
    <col min="1" max="1" width="5.42578125" style="9" customWidth="1"/>
    <col min="2" max="2" width="2.7109375" style="9" customWidth="1"/>
    <col min="3" max="3" width="29.28515625" customWidth="1"/>
    <col min="4" max="4" width="12.42578125" customWidth="1"/>
    <col min="5" max="5" width="13.7109375" customWidth="1"/>
    <col min="7" max="7" width="16.28515625" style="4" bestFit="1" customWidth="1"/>
    <col min="8" max="8" width="12.140625" bestFit="1" customWidth="1"/>
    <col min="10" max="10" width="11.5703125" bestFit="1" customWidth="1"/>
    <col min="11" max="11" width="16.28515625" bestFit="1" customWidth="1"/>
  </cols>
  <sheetData>
    <row r="1" spans="1:11">
      <c r="A1" s="9" t="s">
        <v>26</v>
      </c>
      <c r="B1" s="9">
        <v>62.761400000000002</v>
      </c>
      <c r="C1" s="53"/>
      <c r="D1" s="53"/>
      <c r="E1" s="53"/>
      <c r="F1" s="53"/>
    </row>
    <row r="2" spans="1:11">
      <c r="A2" s="9" t="s">
        <v>25</v>
      </c>
      <c r="B2" s="51">
        <v>128424.4</v>
      </c>
      <c r="C2" s="53"/>
      <c r="D2" s="53"/>
      <c r="E2" s="53"/>
      <c r="F2" s="53"/>
    </row>
    <row r="3" spans="1:11" ht="13.5" customHeight="1">
      <c r="C3" s="53"/>
      <c r="D3" s="53"/>
      <c r="E3" s="53"/>
      <c r="F3" s="53"/>
    </row>
    <row r="4" spans="1:11" ht="13.5" customHeight="1">
      <c r="C4" s="53"/>
      <c r="D4" s="53"/>
      <c r="E4" s="53"/>
      <c r="F4" s="53"/>
    </row>
    <row r="5" spans="1:11" ht="13.5" customHeight="1">
      <c r="B5" s="44"/>
      <c r="C5" s="53"/>
      <c r="D5" s="53"/>
      <c r="E5" s="53"/>
      <c r="F5" s="53"/>
      <c r="J5" s="4"/>
    </row>
    <row r="6" spans="1:11" ht="13.5" customHeight="1">
      <c r="C6" s="53"/>
      <c r="D6" s="53"/>
      <c r="E6" s="53"/>
      <c r="F6" s="53"/>
    </row>
    <row r="7" spans="1:11" ht="13.5" customHeight="1">
      <c r="C7" s="53"/>
      <c r="D7" s="53"/>
      <c r="E7" s="53"/>
      <c r="F7" s="53"/>
    </row>
    <row r="8" spans="1:11" ht="15" customHeight="1">
      <c r="C8" s="101" t="s">
        <v>39</v>
      </c>
      <c r="D8" s="101"/>
      <c r="E8" s="101"/>
      <c r="F8" s="101"/>
    </row>
    <row r="9" spans="1:11" ht="15.75" customHeight="1">
      <c r="C9" s="101" t="s">
        <v>0</v>
      </c>
      <c r="D9" s="101"/>
      <c r="E9" s="101"/>
      <c r="F9" s="101"/>
    </row>
    <row r="10" spans="1:11" ht="12" customHeight="1">
      <c r="C10" s="1"/>
      <c r="D10" s="1"/>
      <c r="E10" s="1"/>
      <c r="F10" s="1"/>
    </row>
    <row r="11" spans="1:11">
      <c r="C11" s="100" t="s">
        <v>1</v>
      </c>
      <c r="D11" s="100"/>
      <c r="E11" s="100"/>
      <c r="F11" s="100"/>
    </row>
    <row r="12" spans="1:11">
      <c r="C12" s="100" t="s">
        <v>38</v>
      </c>
      <c r="D12" s="100"/>
      <c r="E12" s="100"/>
      <c r="F12" s="100"/>
    </row>
    <row r="13" spans="1:11" ht="3" customHeight="1">
      <c r="C13" s="25"/>
      <c r="D13" s="25"/>
      <c r="E13" s="25"/>
      <c r="F13" s="25"/>
    </row>
    <row r="14" spans="1:11" ht="15.75" thickBot="1">
      <c r="C14" s="2" t="s">
        <v>2</v>
      </c>
      <c r="D14" s="3" t="s">
        <v>3</v>
      </c>
      <c r="E14" s="3" t="s">
        <v>4</v>
      </c>
      <c r="F14" s="3" t="s">
        <v>5</v>
      </c>
    </row>
    <row r="15" spans="1:11" ht="15.75" thickTop="1">
      <c r="C15" s="5" t="s">
        <v>6</v>
      </c>
      <c r="D15" s="13">
        <v>7972.7008694869992</v>
      </c>
      <c r="E15" s="13">
        <f>+D15*$B$1</f>
        <v>500377.86835022137</v>
      </c>
      <c r="F15" s="17">
        <f>+E15/$E$20</f>
        <v>0.12939155994525925</v>
      </c>
      <c r="G15" s="30"/>
      <c r="H15" s="4"/>
      <c r="I15" s="30"/>
      <c r="J15" s="30"/>
      <c r="K15" s="30"/>
    </row>
    <row r="16" spans="1:11">
      <c r="C16" s="5" t="s">
        <v>7</v>
      </c>
      <c r="D16" s="13">
        <v>2210.2182093380006</v>
      </c>
      <c r="E16" s="13">
        <f>+D16*$B$1</f>
        <v>138716.38912354599</v>
      </c>
      <c r="F16" s="17">
        <f>+E16/$E$20</f>
        <v>3.5870351416315331E-2</v>
      </c>
      <c r="G16" s="30"/>
      <c r="H16" s="4"/>
      <c r="I16" s="30"/>
      <c r="J16" s="30"/>
      <c r="K16" s="30"/>
    </row>
    <row r="17" spans="2:11">
      <c r="C17" s="5" t="s">
        <v>8</v>
      </c>
      <c r="D17" s="13">
        <v>35275.428092684007</v>
      </c>
      <c r="E17" s="13">
        <f>+D17*$B$1</f>
        <v>2213935.2526961779</v>
      </c>
      <c r="F17" s="17">
        <f>+E17/$E$20</f>
        <v>0.57249641537634854</v>
      </c>
      <c r="G17" s="30"/>
      <c r="H17" s="4"/>
      <c r="I17" s="30"/>
      <c r="J17" s="30"/>
      <c r="K17" s="50"/>
    </row>
    <row r="18" spans="2:11">
      <c r="C18" s="5" t="s">
        <v>9</v>
      </c>
      <c r="D18" s="13">
        <v>16030.87622697824</v>
      </c>
      <c r="E18" s="13">
        <f>+D18*$B$1</f>
        <v>1006120.2352318722</v>
      </c>
      <c r="F18" s="17">
        <f>+E18/$E$20</f>
        <v>0.26017031320423212</v>
      </c>
      <c r="G18" s="30"/>
      <c r="H18" s="4"/>
      <c r="I18" s="30"/>
      <c r="J18" s="30"/>
      <c r="K18" s="30"/>
    </row>
    <row r="19" spans="2:11">
      <c r="C19" s="5" t="s">
        <v>31</v>
      </c>
      <c r="D19" s="13">
        <v>127.63069044987488</v>
      </c>
      <c r="E19" s="13">
        <f>+D19*$B$1</f>
        <v>8010.2808156007777</v>
      </c>
      <c r="F19" s="17">
        <f>+E19/$E$20</f>
        <v>2.0713600578447918E-3</v>
      </c>
      <c r="G19" s="30"/>
      <c r="H19" s="4"/>
      <c r="I19" s="30"/>
      <c r="J19" s="30"/>
      <c r="K19" s="30"/>
    </row>
    <row r="20" spans="2:11">
      <c r="C20" s="7" t="s">
        <v>10</v>
      </c>
      <c r="D20" s="14">
        <f>SUM(D15:D19)</f>
        <v>61616.854088937122</v>
      </c>
      <c r="E20" s="14">
        <f>SUM(E15:E19)</f>
        <v>3867160.0262174183</v>
      </c>
      <c r="F20" s="18"/>
      <c r="G20" s="30"/>
      <c r="H20" s="30"/>
      <c r="I20" s="30"/>
      <c r="J20" s="30"/>
      <c r="K20" s="30"/>
    </row>
    <row r="21" spans="2:11" ht="15.75" thickBot="1">
      <c r="C21" s="19" t="s">
        <v>11</v>
      </c>
      <c r="D21" s="20">
        <f>D20/B2</f>
        <v>0.47979086597980697</v>
      </c>
      <c r="E21" s="21"/>
      <c r="F21" s="21"/>
      <c r="G21" s="30"/>
      <c r="H21" s="30"/>
      <c r="I21" s="30"/>
      <c r="J21" s="30"/>
      <c r="K21" s="30"/>
    </row>
    <row r="22" spans="2:11" ht="15.75" thickTop="1">
      <c r="D22" s="8"/>
      <c r="H22" s="4"/>
    </row>
    <row r="23" spans="2:11">
      <c r="B23" s="45"/>
      <c r="C23" s="10" t="str">
        <f>"TC="&amp;" "&amp;B1</f>
        <v>TC= 62.7614</v>
      </c>
      <c r="D23" s="99"/>
    </row>
    <row r="24" spans="2:11">
      <c r="D24" s="4"/>
      <c r="E24" s="8"/>
      <c r="H24" s="4"/>
    </row>
    <row r="25" spans="2:11">
      <c r="D25" s="26"/>
      <c r="H25" s="4"/>
    </row>
    <row r="26" spans="2:11">
      <c r="D26" s="4"/>
    </row>
    <row r="27" spans="2:11">
      <c r="C27" s="4"/>
      <c r="H27" s="4"/>
    </row>
    <row r="28" spans="2:11">
      <c r="C28" s="8"/>
      <c r="D28" s="8"/>
    </row>
  </sheetData>
  <mergeCells count="4">
    <mergeCell ref="C11:F11"/>
    <mergeCell ref="C12:F12"/>
    <mergeCell ref="C9:F9"/>
    <mergeCell ref="C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M36"/>
  <sheetViews>
    <sheetView showGridLines="0" zoomScaleNormal="100" workbookViewId="0"/>
  </sheetViews>
  <sheetFormatPr defaultRowHeight="15"/>
  <cols>
    <col min="1" max="1" width="2" customWidth="1"/>
    <col min="3" max="3" width="26.5703125" customWidth="1"/>
    <col min="4" max="5" width="18.140625" customWidth="1"/>
    <col min="6" max="6" width="11.7109375" customWidth="1"/>
    <col min="7" max="7" width="16" style="4" bestFit="1" customWidth="1"/>
    <col min="8" max="8" width="19" bestFit="1" customWidth="1"/>
    <col min="9" max="9" width="17.5703125" bestFit="1" customWidth="1"/>
    <col min="10" max="10" width="19" bestFit="1" customWidth="1"/>
    <col min="11" max="11" width="15.85546875" bestFit="1" customWidth="1"/>
    <col min="12" max="13" width="14" bestFit="1" customWidth="1"/>
  </cols>
  <sheetData>
    <row r="1" spans="3:9" ht="14.25" customHeight="1">
      <c r="C1" s="53"/>
      <c r="D1" s="53"/>
      <c r="E1" s="53"/>
      <c r="F1" s="53"/>
    </row>
    <row r="2" spans="3:9" ht="14.25" customHeight="1">
      <c r="C2" s="53"/>
      <c r="D2" s="53"/>
      <c r="E2" s="53"/>
      <c r="F2" s="53"/>
    </row>
    <row r="3" spans="3:9" ht="12.75" customHeight="1">
      <c r="C3" s="53"/>
      <c r="D3" s="53"/>
      <c r="E3" s="53"/>
      <c r="F3" s="53"/>
    </row>
    <row r="4" spans="3:9" ht="12.75" customHeight="1">
      <c r="C4" s="53"/>
      <c r="D4" s="53"/>
      <c r="E4" s="53"/>
      <c r="F4" s="53"/>
    </row>
    <row r="5" spans="3:9" ht="12.75" customHeight="1">
      <c r="C5" s="53"/>
      <c r="D5" s="53"/>
      <c r="E5" s="53"/>
      <c r="F5" s="53"/>
    </row>
    <row r="6" spans="3:9" ht="14.25" customHeight="1">
      <c r="C6" s="53"/>
      <c r="D6" s="53"/>
      <c r="E6" s="53"/>
      <c r="F6" s="53"/>
    </row>
    <row r="7" spans="3:9" ht="14.25" customHeight="1">
      <c r="C7" s="53"/>
      <c r="D7" s="53"/>
      <c r="E7" s="53"/>
      <c r="F7" s="53"/>
    </row>
    <row r="8" spans="3:9" ht="14.25" customHeight="1">
      <c r="C8" s="101" t="s">
        <v>39</v>
      </c>
      <c r="D8" s="101"/>
      <c r="E8" s="101"/>
      <c r="F8" s="101"/>
    </row>
    <row r="9" spans="3:9" ht="14.25" customHeight="1">
      <c r="C9" s="101" t="s">
        <v>0</v>
      </c>
      <c r="D9" s="101"/>
      <c r="E9" s="101"/>
      <c r="F9" s="101"/>
    </row>
    <row r="10" spans="3:9" ht="14.25" customHeight="1">
      <c r="C10" s="96"/>
      <c r="D10" s="96"/>
      <c r="E10" s="96"/>
      <c r="F10" s="96"/>
    </row>
    <row r="11" spans="3:9">
      <c r="C11" s="100" t="s">
        <v>27</v>
      </c>
      <c r="D11" s="100"/>
      <c r="E11" s="100"/>
      <c r="F11" s="100"/>
    </row>
    <row r="12" spans="3:9">
      <c r="C12" s="100" t="str">
        <f>'Saldo Deuda'!C12:F12</f>
        <v>Al 30 de Noviembre 2025</v>
      </c>
      <c r="D12" s="100"/>
      <c r="E12" s="100"/>
      <c r="F12" s="100"/>
    </row>
    <row r="13" spans="3:9" ht="6.75" customHeight="1">
      <c r="C13" s="25"/>
      <c r="D13" s="25"/>
      <c r="E13" s="25"/>
      <c r="F13" s="25"/>
    </row>
    <row r="14" spans="3:9" ht="18" thickBot="1">
      <c r="C14" s="3" t="s">
        <v>12</v>
      </c>
      <c r="D14" s="3" t="s">
        <v>29</v>
      </c>
      <c r="E14" s="3" t="s">
        <v>13</v>
      </c>
      <c r="F14" s="3" t="s">
        <v>5</v>
      </c>
      <c r="G14" s="37"/>
    </row>
    <row r="15" spans="3:9" ht="15.75" thickTop="1">
      <c r="C15" s="5" t="s">
        <v>14</v>
      </c>
      <c r="D15" s="33">
        <v>232434.13</v>
      </c>
      <c r="E15" s="13">
        <f>SUM(E25:E28)</f>
        <v>330449.89553479094</v>
      </c>
      <c r="F15" s="17">
        <f>+E15/D17</f>
        <v>0.91380870731719765</v>
      </c>
      <c r="G15" s="98"/>
      <c r="H15" s="42"/>
      <c r="I15" s="4"/>
    </row>
    <row r="16" spans="3:9">
      <c r="C16" s="5" t="s">
        <v>15</v>
      </c>
      <c r="D16" s="33">
        <v>129184.10901299996</v>
      </c>
      <c r="E16" s="37">
        <f>SUM(E29:E29)</f>
        <v>20000</v>
      </c>
      <c r="F16" s="23">
        <f>+E16/D17</f>
        <v>5.5306944844894866E-2</v>
      </c>
      <c r="G16" s="37"/>
      <c r="H16" s="42"/>
      <c r="I16" s="4"/>
    </row>
    <row r="17" spans="3:13" ht="15.75" thickBot="1">
      <c r="C17" s="6" t="s">
        <v>10</v>
      </c>
      <c r="D17" s="16">
        <f>SUM(D15:D16)</f>
        <v>361618.23901299998</v>
      </c>
      <c r="E17" s="16">
        <f>SUM(E15:E16)</f>
        <v>350449.89553479094</v>
      </c>
      <c r="F17" s="24">
        <f>+E17/D17</f>
        <v>0.9691156521620925</v>
      </c>
      <c r="G17" s="37"/>
      <c r="H17" s="8"/>
      <c r="I17" s="4"/>
      <c r="J17" s="8"/>
    </row>
    <row r="18" spans="3:13" ht="4.5" customHeight="1" thickTop="1">
      <c r="C18" s="27"/>
      <c r="D18" s="28"/>
      <c r="E18" s="28"/>
      <c r="F18" s="29"/>
    </row>
    <row r="19" spans="3:13" ht="12" customHeight="1">
      <c r="C19" s="36" t="s">
        <v>28</v>
      </c>
      <c r="D19" s="28"/>
      <c r="E19" s="28"/>
      <c r="F19" s="29"/>
      <c r="J19" s="8"/>
    </row>
    <row r="20" spans="3:13" ht="48" customHeight="1">
      <c r="C20" s="103" t="s">
        <v>40</v>
      </c>
      <c r="D20" s="103"/>
      <c r="E20" s="103"/>
      <c r="F20" s="103"/>
      <c r="J20" s="8"/>
    </row>
    <row r="21" spans="3:13" ht="42" customHeight="1">
      <c r="C21" s="102" t="s">
        <v>32</v>
      </c>
      <c r="D21" s="102"/>
      <c r="E21" s="102"/>
      <c r="F21" s="102"/>
      <c r="H21" s="48"/>
    </row>
    <row r="22" spans="3:13" ht="48.75" customHeight="1">
      <c r="C22" s="102" t="s">
        <v>33</v>
      </c>
      <c r="D22" s="102"/>
      <c r="E22" s="102"/>
      <c r="F22" s="102"/>
      <c r="H22" s="48"/>
    </row>
    <row r="24" spans="3:13" ht="15.75" thickBot="1">
      <c r="C24" s="3" t="s">
        <v>2</v>
      </c>
      <c r="D24" s="3" t="s">
        <v>3</v>
      </c>
      <c r="E24" s="3" t="s">
        <v>4</v>
      </c>
      <c r="F24" s="3" t="s">
        <v>5</v>
      </c>
      <c r="H24" s="8"/>
    </row>
    <row r="25" spans="3:13" ht="15.75" thickTop="1">
      <c r="C25" s="5" t="s">
        <v>6</v>
      </c>
      <c r="D25" s="15">
        <v>955.56412197999987</v>
      </c>
      <c r="E25" s="15">
        <v>58003.648261954986</v>
      </c>
      <c r="F25" s="17">
        <f>+E25/$E$30</f>
        <v>0.16551195763217647</v>
      </c>
      <c r="G25" s="8"/>
      <c r="H25" s="8"/>
      <c r="I25" s="8"/>
      <c r="J25" s="8"/>
      <c r="K25" s="8"/>
      <c r="L25" s="8"/>
      <c r="M25" s="8"/>
    </row>
    <row r="26" spans="3:13">
      <c r="C26" s="5" t="s">
        <v>7</v>
      </c>
      <c r="D26" s="31">
        <v>153.69748497000003</v>
      </c>
      <c r="E26" s="31">
        <v>9538.9518056500001</v>
      </c>
      <c r="F26" s="17">
        <f>+E26/$E$30</f>
        <v>2.7219160077344123E-2</v>
      </c>
      <c r="G26" s="8"/>
      <c r="H26" s="8"/>
      <c r="I26" s="8"/>
      <c r="J26" s="8"/>
      <c r="K26" s="8"/>
      <c r="L26" s="8"/>
      <c r="M26" s="41"/>
    </row>
    <row r="27" spans="3:13">
      <c r="C27" s="5" t="s">
        <v>8</v>
      </c>
      <c r="D27" s="31">
        <v>4138.424771412655</v>
      </c>
      <c r="E27" s="31">
        <v>260109.55935457099</v>
      </c>
      <c r="F27" s="17">
        <f>+E27/$E$30</f>
        <v>0.74221611325533576</v>
      </c>
      <c r="H27" s="8"/>
      <c r="I27" s="8"/>
      <c r="J27" s="8"/>
      <c r="K27" s="8"/>
      <c r="L27" s="8"/>
    </row>
    <row r="28" spans="3:13">
      <c r="C28" s="5" t="s">
        <v>30</v>
      </c>
      <c r="D28" s="31">
        <v>44.396318354000002</v>
      </c>
      <c r="E28" s="31">
        <v>2797.7361126149999</v>
      </c>
      <c r="F28" s="17">
        <f>+E28/$E$30</f>
        <v>7.9832699289169983E-3</v>
      </c>
      <c r="G28" s="40"/>
      <c r="I28" s="8"/>
      <c r="J28" s="8"/>
      <c r="K28" s="8"/>
    </row>
    <row r="29" spans="3:13">
      <c r="C29" s="5" t="s">
        <v>9</v>
      </c>
      <c r="D29" s="31">
        <v>334.89842530800001</v>
      </c>
      <c r="E29" s="31">
        <v>20000</v>
      </c>
      <c r="F29" s="17">
        <f>+E29/$E$30</f>
        <v>5.7069499106226725E-2</v>
      </c>
      <c r="I29" s="8"/>
      <c r="J29" s="8"/>
      <c r="K29" s="8"/>
    </row>
    <row r="30" spans="3:13" ht="15.75" thickBot="1">
      <c r="C30" s="6" t="s">
        <v>16</v>
      </c>
      <c r="D30" s="16">
        <f>SUM(D25:D29)</f>
        <v>5626.9811220246547</v>
      </c>
      <c r="E30" s="16">
        <f>SUM(E25:E29)</f>
        <v>350449.89553479094</v>
      </c>
      <c r="F30" s="22"/>
      <c r="G30" s="32"/>
      <c r="H30" s="43"/>
      <c r="I30" s="43"/>
      <c r="J30" s="38"/>
    </row>
    <row r="31" spans="3:13" ht="15.75" thickTop="1">
      <c r="D31" s="52"/>
      <c r="E31" s="15"/>
      <c r="G31" s="32"/>
      <c r="H31" s="8"/>
    </row>
    <row r="32" spans="3:13">
      <c r="C32" s="4"/>
      <c r="D32" s="38"/>
      <c r="E32" s="34">
        <f>E30-E17</f>
        <v>0</v>
      </c>
      <c r="H32" s="38"/>
      <c r="I32" s="11"/>
    </row>
    <row r="33" spans="3:9">
      <c r="C33" s="35"/>
      <c r="D33" s="32"/>
      <c r="E33" s="32"/>
      <c r="H33" s="8"/>
      <c r="I33" s="8"/>
    </row>
    <row r="34" spans="3:9">
      <c r="C34" s="12"/>
      <c r="D34" s="8"/>
      <c r="E34" s="49"/>
      <c r="H34" s="8"/>
      <c r="I34" s="8"/>
    </row>
    <row r="35" spans="3:9">
      <c r="C35" s="4"/>
      <c r="D35" s="8"/>
      <c r="E35" s="39"/>
    </row>
    <row r="36" spans="3:9">
      <c r="H36" s="47"/>
      <c r="I36" s="46"/>
    </row>
  </sheetData>
  <mergeCells count="7">
    <mergeCell ref="C8:F8"/>
    <mergeCell ref="C9:F9"/>
    <mergeCell ref="C22:F22"/>
    <mergeCell ref="C21:F21"/>
    <mergeCell ref="C20:F20"/>
    <mergeCell ref="C11:F11"/>
    <mergeCell ref="C12:F12"/>
  </mergeCells>
  <pageMargins left="0.7" right="0.7" top="0.75" bottom="0.75" header="0.3" footer="0.3"/>
  <pageSetup orientation="portrait" horizontalDpi="4294967295" verticalDpi="4294967295" r:id="rId1"/>
  <ignoredErrors>
    <ignoredError sqref="E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B010-F0B0-4B1D-B53D-5A14094DA20D}">
  <dimension ref="C8:M35"/>
  <sheetViews>
    <sheetView showGridLines="0" workbookViewId="0"/>
  </sheetViews>
  <sheetFormatPr defaultColWidth="9.140625" defaultRowHeight="12.75"/>
  <cols>
    <col min="1" max="1" width="6.28515625" style="53" customWidth="1"/>
    <col min="2" max="2" width="7" style="53" customWidth="1"/>
    <col min="3" max="3" width="14.28515625" style="53" customWidth="1"/>
    <col min="4" max="4" width="13.140625" style="53" customWidth="1"/>
    <col min="5" max="5" width="19" style="53" customWidth="1"/>
    <col min="6" max="6" width="21.7109375" style="53" bestFit="1" customWidth="1"/>
    <col min="7" max="8" width="18.5703125" style="53" bestFit="1" customWidth="1"/>
    <col min="9" max="9" width="17.5703125" style="53" bestFit="1" customWidth="1"/>
    <col min="10" max="10" width="18.5703125" style="53" bestFit="1" customWidth="1"/>
    <col min="11" max="11" width="13.42578125" style="53" customWidth="1"/>
    <col min="12" max="12" width="9.140625" style="53"/>
    <col min="13" max="13" width="10.7109375" style="53" bestFit="1" customWidth="1"/>
    <col min="14" max="16384" width="9.140625" style="53"/>
  </cols>
  <sheetData>
    <row r="8" spans="3:13" ht="15">
      <c r="C8" s="101" t="s">
        <v>39</v>
      </c>
      <c r="D8" s="101"/>
      <c r="E8" s="101"/>
      <c r="F8" s="101"/>
    </row>
    <row r="9" spans="3:13" ht="15">
      <c r="C9" s="101" t="s">
        <v>0</v>
      </c>
      <c r="D9" s="101"/>
      <c r="E9" s="101"/>
      <c r="F9" s="101"/>
    </row>
    <row r="10" spans="3:13" ht="15">
      <c r="C10" s="96"/>
      <c r="D10" s="96"/>
      <c r="E10" s="96"/>
      <c r="F10" s="96"/>
    </row>
    <row r="11" spans="3:13" ht="15">
      <c r="C11" s="101" t="s">
        <v>37</v>
      </c>
      <c r="D11" s="101"/>
      <c r="E11" s="101"/>
      <c r="F11" s="101"/>
    </row>
    <row r="12" spans="3:13" ht="15">
      <c r="C12" s="96"/>
      <c r="D12" s="96"/>
      <c r="E12" s="96"/>
      <c r="F12" s="96"/>
    </row>
    <row r="13" spans="3:13">
      <c r="C13" s="105" t="s">
        <v>1</v>
      </c>
      <c r="D13" s="105"/>
      <c r="E13" s="105"/>
      <c r="F13" s="105"/>
    </row>
    <row r="14" spans="3:13">
      <c r="C14" s="105" t="str">
        <f>Financiamiento!C12</f>
        <v>Al 30 de Noviembre 2025</v>
      </c>
      <c r="D14" s="105"/>
      <c r="E14" s="105"/>
      <c r="F14" s="105"/>
    </row>
    <row r="15" spans="3:13">
      <c r="C15" s="95"/>
      <c r="D15" s="95"/>
      <c r="E15" s="95"/>
      <c r="F15" s="95"/>
    </row>
    <row r="16" spans="3:13" ht="29.25" thickBot="1">
      <c r="C16" s="94" t="s">
        <v>17</v>
      </c>
      <c r="D16" s="93" t="s">
        <v>12</v>
      </c>
      <c r="E16" s="93" t="s">
        <v>3</v>
      </c>
      <c r="F16" s="92" t="s">
        <v>4</v>
      </c>
      <c r="J16" s="91"/>
      <c r="K16" s="90"/>
      <c r="L16" s="90"/>
      <c r="M16" s="90"/>
    </row>
    <row r="17" spans="3:13" ht="15.75" thickTop="1">
      <c r="C17" s="82" t="s">
        <v>18</v>
      </c>
      <c r="D17" s="81"/>
      <c r="E17" s="80">
        <f>SUM(E18:E19)</f>
        <v>1119225873.1989999</v>
      </c>
      <c r="F17" s="79">
        <f>SUM(F18:F19)</f>
        <v>68975965337.760025</v>
      </c>
      <c r="G17" s="97"/>
      <c r="H17" s="97"/>
      <c r="I17" s="97"/>
      <c r="J17" s="78"/>
      <c r="K17" s="78"/>
      <c r="L17" s="77"/>
      <c r="M17" s="77"/>
    </row>
    <row r="18" spans="3:13" ht="14.25">
      <c r="C18" s="74"/>
      <c r="D18" s="76" t="s">
        <v>19</v>
      </c>
      <c r="E18" s="89">
        <v>1100525873.1989999</v>
      </c>
      <c r="F18" s="89">
        <v>67822990487.760025</v>
      </c>
      <c r="G18" s="97"/>
      <c r="H18" s="97"/>
      <c r="I18" s="97"/>
      <c r="J18" s="74"/>
      <c r="K18" s="74"/>
      <c r="L18" s="73"/>
      <c r="M18" s="73"/>
    </row>
    <row r="19" spans="3:13" ht="14.25">
      <c r="C19" s="74"/>
      <c r="D19" s="76" t="s">
        <v>20</v>
      </c>
      <c r="E19" s="89">
        <v>18700000</v>
      </c>
      <c r="F19" s="89">
        <v>1152974850</v>
      </c>
      <c r="G19" s="97"/>
      <c r="H19" s="97"/>
      <c r="I19" s="97"/>
      <c r="J19" s="74"/>
      <c r="K19" s="74"/>
      <c r="L19" s="83"/>
      <c r="M19" s="83"/>
    </row>
    <row r="20" spans="3:13" ht="15">
      <c r="C20" s="88" t="s">
        <v>36</v>
      </c>
      <c r="D20" s="87"/>
      <c r="E20" s="86">
        <f>SUM(E21:E22)</f>
        <v>4155617952.1990032</v>
      </c>
      <c r="F20" s="86">
        <f>SUM(F21:F22)</f>
        <v>254448424347.20969</v>
      </c>
      <c r="G20" s="97"/>
      <c r="H20" s="97"/>
      <c r="I20" s="97"/>
      <c r="J20" s="78"/>
      <c r="K20" s="78"/>
      <c r="L20" s="77"/>
      <c r="M20" s="77"/>
    </row>
    <row r="21" spans="3:13" ht="14.25">
      <c r="C21" s="74"/>
      <c r="D21" s="76" t="s">
        <v>19</v>
      </c>
      <c r="E21" s="75">
        <v>2683971732.7090025</v>
      </c>
      <c r="F21" s="85">
        <v>164694024226.99969</v>
      </c>
      <c r="G21" s="97"/>
      <c r="H21" s="97"/>
      <c r="I21" s="97"/>
      <c r="J21" s="84"/>
      <c r="K21" s="74"/>
      <c r="L21" s="73"/>
      <c r="M21" s="73"/>
    </row>
    <row r="22" spans="3:13" ht="14.25">
      <c r="C22" s="74"/>
      <c r="D22" s="76" t="s">
        <v>20</v>
      </c>
      <c r="E22" s="75">
        <v>1471646219.4900005</v>
      </c>
      <c r="F22" s="75">
        <v>89754400120.209991</v>
      </c>
      <c r="G22" s="97"/>
      <c r="H22" s="97"/>
      <c r="I22" s="97"/>
      <c r="J22" s="74"/>
      <c r="K22" s="74"/>
      <c r="L22" s="83"/>
      <c r="M22" s="83"/>
    </row>
    <row r="23" spans="3:13" ht="15">
      <c r="C23" s="82" t="s">
        <v>21</v>
      </c>
      <c r="D23" s="81"/>
      <c r="E23" s="80">
        <f>SUM(E24:E25)</f>
        <v>31856730.360999994</v>
      </c>
      <c r="F23" s="79">
        <f>SUM(F24:F25)</f>
        <v>1986773099.4329998</v>
      </c>
      <c r="G23" s="97"/>
      <c r="H23" s="97"/>
      <c r="I23" s="97"/>
      <c r="J23" s="78"/>
      <c r="K23" s="78"/>
      <c r="L23" s="77"/>
      <c r="M23" s="77"/>
    </row>
    <row r="24" spans="3:13" ht="14.25">
      <c r="C24" s="74"/>
      <c r="D24" s="76" t="s">
        <v>19</v>
      </c>
      <c r="E24" s="75">
        <v>30815835.373999994</v>
      </c>
      <c r="F24" s="75">
        <v>1923033555.6329999</v>
      </c>
      <c r="G24" s="97"/>
      <c r="H24" s="97"/>
      <c r="I24" s="97"/>
      <c r="J24" s="74"/>
      <c r="K24" s="74"/>
      <c r="L24" s="73"/>
      <c r="M24" s="73"/>
    </row>
    <row r="25" spans="3:13" ht="14.25">
      <c r="C25" s="74"/>
      <c r="D25" s="76" t="s">
        <v>20</v>
      </c>
      <c r="E25" s="75">
        <v>1040894.9870000001</v>
      </c>
      <c r="F25" s="75">
        <v>63739543.799999982</v>
      </c>
      <c r="G25" s="97"/>
      <c r="H25" s="97"/>
      <c r="I25" s="97"/>
      <c r="J25" s="74"/>
      <c r="K25" s="74"/>
      <c r="L25" s="73"/>
      <c r="M25" s="73"/>
    </row>
    <row r="26" spans="3:13" ht="15" thickBot="1">
      <c r="C26" s="72" t="s">
        <v>22</v>
      </c>
      <c r="D26" s="72"/>
      <c r="E26" s="71">
        <f>+E17+E20+E23</f>
        <v>5306700555.7590027</v>
      </c>
      <c r="F26" s="71">
        <f>+F17+F20+F23</f>
        <v>325411162784.40271</v>
      </c>
      <c r="G26" s="97"/>
      <c r="H26" s="97"/>
      <c r="I26" s="97"/>
      <c r="J26" s="70"/>
      <c r="K26" s="70"/>
      <c r="L26" s="69"/>
      <c r="M26" s="69"/>
    </row>
    <row r="27" spans="3:13" ht="15.75" thickTop="1">
      <c r="C27" s="106" t="s">
        <v>23</v>
      </c>
      <c r="D27" s="106"/>
      <c r="E27" s="106"/>
      <c r="F27" s="106"/>
      <c r="G27" s="55"/>
      <c r="H27" s="68"/>
      <c r="I27" s="67"/>
      <c r="J27" s="67"/>
    </row>
    <row r="28" spans="3:13" ht="15">
      <c r="C28" s="107"/>
      <c r="D28" s="107"/>
      <c r="E28" s="107"/>
      <c r="F28" s="107"/>
      <c r="G28" s="55"/>
      <c r="H28" s="60"/>
      <c r="I28" s="67"/>
      <c r="J28" s="67"/>
    </row>
    <row r="29" spans="3:13">
      <c r="C29" s="66"/>
      <c r="D29" s="66"/>
      <c r="E29" s="65"/>
      <c r="F29" s="64"/>
      <c r="G29" s="60"/>
      <c r="H29" s="60"/>
    </row>
    <row r="30" spans="3:13">
      <c r="C30" s="63" t="s">
        <v>24</v>
      </c>
      <c r="D30" s="59"/>
      <c r="E30" s="62"/>
      <c r="F30" s="61"/>
      <c r="I30" s="60"/>
    </row>
    <row r="31" spans="3:13">
      <c r="C31" s="104" t="s">
        <v>35</v>
      </c>
      <c r="D31" s="104"/>
      <c r="E31" s="104"/>
      <c r="F31" s="104"/>
    </row>
    <row r="32" spans="3:13" ht="12.75" customHeight="1">
      <c r="C32" s="59" t="s">
        <v>34</v>
      </c>
      <c r="D32" s="59"/>
      <c r="E32" s="59"/>
      <c r="F32" s="59"/>
    </row>
    <row r="33" spans="3:8" ht="12.75" customHeight="1">
      <c r="C33" s="104"/>
      <c r="D33" s="104"/>
      <c r="E33" s="104"/>
      <c r="F33" s="104"/>
      <c r="G33" s="104"/>
      <c r="H33" s="104"/>
    </row>
    <row r="34" spans="3:8">
      <c r="C34" s="58"/>
      <c r="D34" s="58"/>
      <c r="E34" s="57"/>
      <c r="F34" s="56"/>
    </row>
    <row r="35" spans="3:8" ht="15">
      <c r="E35" s="55"/>
      <c r="F35" s="55"/>
      <c r="H35" s="54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BDDCCD-7439-4888-9ECE-BBD2D26A471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8279a0ae-2a84-48e2-931d-eecc1997422f"/>
    <ds:schemaRef ds:uri="http://schemas.microsoft.com/office/infopath/2007/PartnerControls"/>
    <ds:schemaRef ds:uri="http://schemas.openxmlformats.org/package/2006/metadata/core-properties"/>
    <ds:schemaRef ds:uri="34fe0050-99f8-4994-b714-221fa855c1f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Pedro Manuel Joaquin Federico</cp:lastModifiedBy>
  <cp:revision/>
  <dcterms:created xsi:type="dcterms:W3CDTF">2018-11-21T21:56:45Z</dcterms:created>
  <dcterms:modified xsi:type="dcterms:W3CDTF">2025-12-17T18:12:33Z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