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600"/>
  </bookViews>
  <sheets>
    <sheet name="PP" sheetId="1" r:id="rId1"/>
  </sheets>
  <externalReferences>
    <externalReference r:id="rId2"/>
    <externalReference r:id="rId3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PP!$B$1:$N$112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45621"/>
</workbook>
</file>

<file path=xl/calcChain.xml><?xml version="1.0" encoding="utf-8"?>
<calcChain xmlns="http://schemas.openxmlformats.org/spreadsheetml/2006/main">
  <c r="N100" i="1" l="1"/>
  <c r="M110" i="1"/>
  <c r="N110" i="1" s="1"/>
  <c r="L110" i="1"/>
  <c r="G110" i="1"/>
  <c r="L109" i="1"/>
  <c r="G109" i="1"/>
  <c r="M109" i="1" s="1"/>
  <c r="N109" i="1" s="1"/>
  <c r="L108" i="1"/>
  <c r="M108" i="1" s="1"/>
  <c r="N108" i="1" s="1"/>
  <c r="G108" i="1"/>
  <c r="L107" i="1"/>
  <c r="M107" i="1" s="1"/>
  <c r="G107" i="1"/>
  <c r="M106" i="1"/>
  <c r="N106" i="1" s="1"/>
  <c r="L106" i="1"/>
  <c r="G106" i="1"/>
  <c r="L103" i="1"/>
  <c r="G103" i="1"/>
  <c r="G102" i="1" s="1"/>
  <c r="L102" i="1"/>
  <c r="K102" i="1"/>
  <c r="J102" i="1"/>
  <c r="I102" i="1"/>
  <c r="H102" i="1"/>
  <c r="F102" i="1"/>
  <c r="E102" i="1"/>
  <c r="D102" i="1"/>
  <c r="C102" i="1"/>
  <c r="L101" i="1"/>
  <c r="M101" i="1" s="1"/>
  <c r="N101" i="1" s="1"/>
  <c r="G101" i="1"/>
  <c r="L100" i="1"/>
  <c r="L99" i="1" s="1"/>
  <c r="G100" i="1"/>
  <c r="K99" i="1"/>
  <c r="J99" i="1"/>
  <c r="I99" i="1"/>
  <c r="I97" i="1" s="1"/>
  <c r="I92" i="1" s="1"/>
  <c r="I89" i="1" s="1"/>
  <c r="H99" i="1"/>
  <c r="G99" i="1"/>
  <c r="G97" i="1" s="1"/>
  <c r="F99" i="1"/>
  <c r="E99" i="1"/>
  <c r="D99" i="1"/>
  <c r="C99" i="1"/>
  <c r="C97" i="1" s="1"/>
  <c r="L98" i="1"/>
  <c r="G98" i="1"/>
  <c r="K97" i="1"/>
  <c r="J97" i="1"/>
  <c r="J92" i="1" s="1"/>
  <c r="J89" i="1" s="1"/>
  <c r="H97" i="1"/>
  <c r="F97" i="1"/>
  <c r="E97" i="1"/>
  <c r="D97" i="1"/>
  <c r="D92" i="1" s="1"/>
  <c r="D89" i="1" s="1"/>
  <c r="M96" i="1"/>
  <c r="N96" i="1" s="1"/>
  <c r="L96" i="1"/>
  <c r="G96" i="1"/>
  <c r="L95" i="1"/>
  <c r="G95" i="1"/>
  <c r="G94" i="1" s="1"/>
  <c r="G92" i="1" s="1"/>
  <c r="L94" i="1"/>
  <c r="K94" i="1"/>
  <c r="J94" i="1"/>
  <c r="I94" i="1"/>
  <c r="H94" i="1"/>
  <c r="H92" i="1" s="1"/>
  <c r="H89" i="1" s="1"/>
  <c r="F94" i="1"/>
  <c r="F92" i="1" s="1"/>
  <c r="F89" i="1" s="1"/>
  <c r="E94" i="1"/>
  <c r="D94" i="1"/>
  <c r="C94" i="1"/>
  <c r="L93" i="1"/>
  <c r="G93" i="1"/>
  <c r="M93" i="1" s="1"/>
  <c r="K92" i="1"/>
  <c r="E92" i="1"/>
  <c r="C92" i="1"/>
  <c r="C89" i="1" s="1"/>
  <c r="L91" i="1"/>
  <c r="G91" i="1"/>
  <c r="M91" i="1" s="1"/>
  <c r="M90" i="1" s="1"/>
  <c r="L90" i="1"/>
  <c r="K90" i="1"/>
  <c r="J90" i="1"/>
  <c r="I90" i="1"/>
  <c r="H90" i="1"/>
  <c r="F90" i="1"/>
  <c r="E90" i="1"/>
  <c r="D90" i="1"/>
  <c r="C90" i="1"/>
  <c r="K89" i="1"/>
  <c r="E89" i="1"/>
  <c r="M88" i="1"/>
  <c r="L88" i="1"/>
  <c r="G88" i="1"/>
  <c r="L87" i="1"/>
  <c r="G87" i="1"/>
  <c r="G86" i="1" s="1"/>
  <c r="L86" i="1"/>
  <c r="K86" i="1"/>
  <c r="J86" i="1"/>
  <c r="I86" i="1"/>
  <c r="H86" i="1"/>
  <c r="H85" i="1" s="1"/>
  <c r="F86" i="1"/>
  <c r="F85" i="1" s="1"/>
  <c r="E86" i="1"/>
  <c r="E85" i="1" s="1"/>
  <c r="D86" i="1"/>
  <c r="C86" i="1"/>
  <c r="J85" i="1"/>
  <c r="D85" i="1"/>
  <c r="M84" i="1"/>
  <c r="N84" i="1" s="1"/>
  <c r="L84" i="1"/>
  <c r="G84" i="1"/>
  <c r="L82" i="1"/>
  <c r="G82" i="1"/>
  <c r="K81" i="1"/>
  <c r="J81" i="1"/>
  <c r="I81" i="1"/>
  <c r="H81" i="1"/>
  <c r="G81" i="1"/>
  <c r="F81" i="1"/>
  <c r="E81" i="1"/>
  <c r="D81" i="1"/>
  <c r="C81" i="1"/>
  <c r="M80" i="1"/>
  <c r="N80" i="1" s="1"/>
  <c r="L80" i="1"/>
  <c r="G80" i="1"/>
  <c r="L79" i="1"/>
  <c r="G79" i="1"/>
  <c r="M79" i="1" s="1"/>
  <c r="N79" i="1" s="1"/>
  <c r="L78" i="1"/>
  <c r="M78" i="1" s="1"/>
  <c r="N78" i="1" s="1"/>
  <c r="G78" i="1"/>
  <c r="M77" i="1"/>
  <c r="N77" i="1" s="1"/>
  <c r="L77" i="1"/>
  <c r="G77" i="1"/>
  <c r="L76" i="1"/>
  <c r="G76" i="1"/>
  <c r="M76" i="1" s="1"/>
  <c r="N76" i="1" s="1"/>
  <c r="L75" i="1"/>
  <c r="M75" i="1" s="1"/>
  <c r="N75" i="1" s="1"/>
  <c r="G75" i="1"/>
  <c r="L74" i="1"/>
  <c r="G74" i="1"/>
  <c r="K73" i="1"/>
  <c r="J73" i="1"/>
  <c r="J72" i="1" s="1"/>
  <c r="I73" i="1"/>
  <c r="H73" i="1"/>
  <c r="G73" i="1"/>
  <c r="G72" i="1" s="1"/>
  <c r="F73" i="1"/>
  <c r="E73" i="1"/>
  <c r="D73" i="1"/>
  <c r="C73" i="1"/>
  <c r="K72" i="1"/>
  <c r="I72" i="1"/>
  <c r="H72" i="1"/>
  <c r="F72" i="1"/>
  <c r="E72" i="1"/>
  <c r="D72" i="1"/>
  <c r="C72" i="1"/>
  <c r="M71" i="1"/>
  <c r="N71" i="1" s="1"/>
  <c r="L71" i="1"/>
  <c r="G71" i="1"/>
  <c r="M70" i="1"/>
  <c r="N70" i="1" s="1"/>
  <c r="L70" i="1"/>
  <c r="G70" i="1"/>
  <c r="G67" i="1" s="1"/>
  <c r="L69" i="1"/>
  <c r="G69" i="1"/>
  <c r="M68" i="1"/>
  <c r="N68" i="1" s="1"/>
  <c r="L68" i="1"/>
  <c r="L67" i="1" s="1"/>
  <c r="G68" i="1"/>
  <c r="K67" i="1"/>
  <c r="J67" i="1"/>
  <c r="I67" i="1"/>
  <c r="H67" i="1"/>
  <c r="F67" i="1"/>
  <c r="E67" i="1"/>
  <c r="D67" i="1"/>
  <c r="C67" i="1"/>
  <c r="N66" i="1"/>
  <c r="M66" i="1"/>
  <c r="L66" i="1"/>
  <c r="G66" i="1"/>
  <c r="L65" i="1"/>
  <c r="G65" i="1"/>
  <c r="G63" i="1" s="1"/>
  <c r="M64" i="1"/>
  <c r="N64" i="1" s="1"/>
  <c r="L64" i="1"/>
  <c r="G64" i="1"/>
  <c r="K63" i="1"/>
  <c r="K57" i="1" s="1"/>
  <c r="K56" i="1" s="1"/>
  <c r="J63" i="1"/>
  <c r="J57" i="1" s="1"/>
  <c r="J56" i="1" s="1"/>
  <c r="I63" i="1"/>
  <c r="H63" i="1"/>
  <c r="F63" i="1"/>
  <c r="E63" i="1"/>
  <c r="D63" i="1"/>
  <c r="D57" i="1" s="1"/>
  <c r="D56" i="1" s="1"/>
  <c r="C63" i="1"/>
  <c r="L62" i="1"/>
  <c r="G62" i="1"/>
  <c r="M62" i="1" s="1"/>
  <c r="N62" i="1" s="1"/>
  <c r="L61" i="1"/>
  <c r="M61" i="1" s="1"/>
  <c r="N61" i="1" s="1"/>
  <c r="G61" i="1"/>
  <c r="L60" i="1"/>
  <c r="M60" i="1" s="1"/>
  <c r="N60" i="1" s="1"/>
  <c r="G60" i="1"/>
  <c r="M59" i="1"/>
  <c r="N59" i="1" s="1"/>
  <c r="L59" i="1"/>
  <c r="G59" i="1"/>
  <c r="L58" i="1"/>
  <c r="K58" i="1"/>
  <c r="J58" i="1"/>
  <c r="I58" i="1"/>
  <c r="H58" i="1"/>
  <c r="F58" i="1"/>
  <c r="E58" i="1"/>
  <c r="E57" i="1" s="1"/>
  <c r="E56" i="1" s="1"/>
  <c r="D58" i="1"/>
  <c r="C58" i="1"/>
  <c r="C57" i="1" s="1"/>
  <c r="I57" i="1"/>
  <c r="H57" i="1"/>
  <c r="F57" i="1"/>
  <c r="F56" i="1" s="1"/>
  <c r="I56" i="1"/>
  <c r="C56" i="1"/>
  <c r="L55" i="1"/>
  <c r="M55" i="1" s="1"/>
  <c r="N55" i="1" s="1"/>
  <c r="G55" i="1"/>
  <c r="M54" i="1"/>
  <c r="N54" i="1" s="1"/>
  <c r="L54" i="1"/>
  <c r="G54" i="1"/>
  <c r="L53" i="1"/>
  <c r="G53" i="1"/>
  <c r="L52" i="1"/>
  <c r="M52" i="1" s="1"/>
  <c r="N52" i="1" s="1"/>
  <c r="G52" i="1"/>
  <c r="L51" i="1"/>
  <c r="G51" i="1"/>
  <c r="M51" i="1" s="1"/>
  <c r="N51" i="1" s="1"/>
  <c r="L50" i="1"/>
  <c r="M50" i="1" s="1"/>
  <c r="N50" i="1" s="1"/>
  <c r="G50" i="1"/>
  <c r="L49" i="1"/>
  <c r="G49" i="1"/>
  <c r="K48" i="1"/>
  <c r="J48" i="1"/>
  <c r="I48" i="1"/>
  <c r="H48" i="1"/>
  <c r="G48" i="1"/>
  <c r="F48" i="1"/>
  <c r="E48" i="1"/>
  <c r="D48" i="1"/>
  <c r="C48" i="1"/>
  <c r="L47" i="1"/>
  <c r="M47" i="1" s="1"/>
  <c r="G47" i="1"/>
  <c r="L46" i="1"/>
  <c r="G46" i="1"/>
  <c r="L45" i="1"/>
  <c r="M45" i="1" s="1"/>
  <c r="N45" i="1" s="1"/>
  <c r="G45" i="1"/>
  <c r="L44" i="1"/>
  <c r="K44" i="1"/>
  <c r="J44" i="1"/>
  <c r="J43" i="1" s="1"/>
  <c r="I44" i="1"/>
  <c r="H44" i="1"/>
  <c r="F44" i="1"/>
  <c r="E44" i="1"/>
  <c r="D44" i="1"/>
  <c r="D43" i="1" s="1"/>
  <c r="C44" i="1"/>
  <c r="C43" i="1" s="1"/>
  <c r="I43" i="1"/>
  <c r="F43" i="1"/>
  <c r="L42" i="1"/>
  <c r="M42" i="1" s="1"/>
  <c r="N42" i="1" s="1"/>
  <c r="G42" i="1"/>
  <c r="L41" i="1"/>
  <c r="G41" i="1"/>
  <c r="M41" i="1" s="1"/>
  <c r="N41" i="1" s="1"/>
  <c r="L40" i="1"/>
  <c r="M40" i="1" s="1"/>
  <c r="N40" i="1" s="1"/>
  <c r="G40" i="1"/>
  <c r="L39" i="1"/>
  <c r="M39" i="1" s="1"/>
  <c r="N39" i="1" s="1"/>
  <c r="G39" i="1"/>
  <c r="M38" i="1"/>
  <c r="N38" i="1" s="1"/>
  <c r="L38" i="1"/>
  <c r="G38" i="1"/>
  <c r="L37" i="1"/>
  <c r="G37" i="1"/>
  <c r="K36" i="1"/>
  <c r="J36" i="1"/>
  <c r="I36" i="1"/>
  <c r="H36" i="1"/>
  <c r="G36" i="1"/>
  <c r="F36" i="1"/>
  <c r="E36" i="1"/>
  <c r="D36" i="1"/>
  <c r="C36" i="1"/>
  <c r="C24" i="1" s="1"/>
  <c r="L35" i="1"/>
  <c r="M35" i="1" s="1"/>
  <c r="N35" i="1" s="1"/>
  <c r="G35" i="1"/>
  <c r="L34" i="1"/>
  <c r="G34" i="1"/>
  <c r="M34" i="1" s="1"/>
  <c r="N34" i="1" s="1"/>
  <c r="L33" i="1"/>
  <c r="M33" i="1" s="1"/>
  <c r="N33" i="1" s="1"/>
  <c r="G33" i="1"/>
  <c r="L32" i="1"/>
  <c r="M32" i="1" s="1"/>
  <c r="N32" i="1" s="1"/>
  <c r="G32" i="1"/>
  <c r="M31" i="1"/>
  <c r="N31" i="1" s="1"/>
  <c r="L31" i="1"/>
  <c r="G31" i="1"/>
  <c r="L30" i="1"/>
  <c r="M30" i="1" s="1"/>
  <c r="N30" i="1" s="1"/>
  <c r="G30" i="1"/>
  <c r="M29" i="1"/>
  <c r="N29" i="1" s="1"/>
  <c r="L29" i="1"/>
  <c r="G29" i="1"/>
  <c r="K28" i="1"/>
  <c r="K24" i="1" s="1"/>
  <c r="J28" i="1"/>
  <c r="I28" i="1"/>
  <c r="H28" i="1"/>
  <c r="H24" i="1" s="1"/>
  <c r="G28" i="1"/>
  <c r="F28" i="1"/>
  <c r="E28" i="1"/>
  <c r="E24" i="1" s="1"/>
  <c r="D28" i="1"/>
  <c r="C28" i="1"/>
  <c r="L27" i="1"/>
  <c r="G27" i="1"/>
  <c r="M27" i="1" s="1"/>
  <c r="N27" i="1" s="1"/>
  <c r="L26" i="1"/>
  <c r="G26" i="1"/>
  <c r="L25" i="1"/>
  <c r="K25" i="1"/>
  <c r="J25" i="1"/>
  <c r="I25" i="1"/>
  <c r="H25" i="1"/>
  <c r="F25" i="1"/>
  <c r="F24" i="1" s="1"/>
  <c r="E25" i="1"/>
  <c r="D25" i="1"/>
  <c r="C25" i="1"/>
  <c r="J24" i="1"/>
  <c r="I24" i="1"/>
  <c r="I9" i="1" s="1"/>
  <c r="I8" i="1" s="1"/>
  <c r="I83" i="1" s="1"/>
  <c r="L23" i="1"/>
  <c r="M23" i="1" s="1"/>
  <c r="N23" i="1" s="1"/>
  <c r="G23" i="1"/>
  <c r="L22" i="1"/>
  <c r="G22" i="1"/>
  <c r="M22" i="1" s="1"/>
  <c r="N22" i="1" s="1"/>
  <c r="L21" i="1"/>
  <c r="M21" i="1" s="1"/>
  <c r="N21" i="1" s="1"/>
  <c r="G21" i="1"/>
  <c r="L20" i="1"/>
  <c r="M20" i="1" s="1"/>
  <c r="N20" i="1" s="1"/>
  <c r="G20" i="1"/>
  <c r="N19" i="1"/>
  <c r="M19" i="1"/>
  <c r="L19" i="1"/>
  <c r="G19" i="1"/>
  <c r="L18" i="1"/>
  <c r="G18" i="1"/>
  <c r="G16" i="1" s="1"/>
  <c r="G15" i="1" s="1"/>
  <c r="M17" i="1"/>
  <c r="N17" i="1" s="1"/>
  <c r="L17" i="1"/>
  <c r="G17" i="1"/>
  <c r="K16" i="1"/>
  <c r="K15" i="1" s="1"/>
  <c r="J16" i="1"/>
  <c r="I16" i="1"/>
  <c r="H16" i="1"/>
  <c r="H15" i="1" s="1"/>
  <c r="F16" i="1"/>
  <c r="E16" i="1"/>
  <c r="E15" i="1" s="1"/>
  <c r="D16" i="1"/>
  <c r="C16" i="1"/>
  <c r="J15" i="1"/>
  <c r="I15" i="1"/>
  <c r="F15" i="1"/>
  <c r="D15" i="1"/>
  <c r="C15" i="1"/>
  <c r="L14" i="1"/>
  <c r="G14" i="1"/>
  <c r="M14" i="1" s="1"/>
  <c r="N14" i="1" s="1"/>
  <c r="L13" i="1"/>
  <c r="G13" i="1"/>
  <c r="L12" i="1"/>
  <c r="M12" i="1" s="1"/>
  <c r="N12" i="1" s="1"/>
  <c r="G12" i="1"/>
  <c r="N11" i="1"/>
  <c r="M11" i="1"/>
  <c r="L11" i="1"/>
  <c r="G11" i="1"/>
  <c r="L10" i="1"/>
  <c r="K10" i="1"/>
  <c r="J10" i="1"/>
  <c r="I10" i="1"/>
  <c r="H10" i="1"/>
  <c r="F10" i="1"/>
  <c r="E10" i="1"/>
  <c r="D10" i="1"/>
  <c r="C10" i="1"/>
  <c r="F9" i="1"/>
  <c r="M67" i="1" l="1"/>
  <c r="N67" i="1" s="1"/>
  <c r="M10" i="1"/>
  <c r="N10" i="1" s="1"/>
  <c r="M18" i="1"/>
  <c r="N18" i="1" s="1"/>
  <c r="L36" i="1"/>
  <c r="M36" i="1" s="1"/>
  <c r="N36" i="1" s="1"/>
  <c r="H56" i="1"/>
  <c r="G25" i="1"/>
  <c r="G24" i="1" s="1"/>
  <c r="M25" i="1"/>
  <c r="N25" i="1" s="1"/>
  <c r="M44" i="1"/>
  <c r="N44" i="1" s="1"/>
  <c r="M65" i="1"/>
  <c r="N65" i="1" s="1"/>
  <c r="M82" i="1"/>
  <c r="N82" i="1" s="1"/>
  <c r="L81" i="1"/>
  <c r="M102" i="1"/>
  <c r="N102" i="1" s="1"/>
  <c r="M99" i="1"/>
  <c r="N99" i="1" s="1"/>
  <c r="F104" i="1"/>
  <c r="M13" i="1"/>
  <c r="N13" i="1" s="1"/>
  <c r="M37" i="1"/>
  <c r="N37" i="1" s="1"/>
  <c r="H43" i="1"/>
  <c r="H9" i="1" s="1"/>
  <c r="H8" i="1" s="1"/>
  <c r="H83" i="1" s="1"/>
  <c r="M98" i="1"/>
  <c r="L97" i="1"/>
  <c r="M97" i="1" s="1"/>
  <c r="N97" i="1" s="1"/>
  <c r="C9" i="1"/>
  <c r="C8" i="1" s="1"/>
  <c r="C83" i="1" s="1"/>
  <c r="D24" i="1"/>
  <c r="D9" i="1" s="1"/>
  <c r="D8" i="1" s="1"/>
  <c r="D83" i="1" s="1"/>
  <c r="L48" i="1"/>
  <c r="M48" i="1" s="1"/>
  <c r="N48" i="1" s="1"/>
  <c r="M49" i="1"/>
  <c r="N49" i="1" s="1"/>
  <c r="L63" i="1"/>
  <c r="M63" i="1" s="1"/>
  <c r="N63" i="1" s="1"/>
  <c r="K85" i="1"/>
  <c r="I104" i="1"/>
  <c r="M46" i="1"/>
  <c r="N46" i="1" s="1"/>
  <c r="G44" i="1"/>
  <c r="G43" i="1" s="1"/>
  <c r="L57" i="1"/>
  <c r="M86" i="1"/>
  <c r="N86" i="1" s="1"/>
  <c r="F8" i="1"/>
  <c r="F83" i="1" s="1"/>
  <c r="J9" i="1"/>
  <c r="J8" i="1" s="1"/>
  <c r="G85" i="1"/>
  <c r="G10" i="1"/>
  <c r="M53" i="1"/>
  <c r="N53" i="1" s="1"/>
  <c r="G58" i="1"/>
  <c r="G57" i="1" s="1"/>
  <c r="G56" i="1" s="1"/>
  <c r="L73" i="1"/>
  <c r="J83" i="1"/>
  <c r="I85" i="1"/>
  <c r="L16" i="1"/>
  <c r="M26" i="1"/>
  <c r="N26" i="1" s="1"/>
  <c r="L28" i="1"/>
  <c r="M28" i="1" s="1"/>
  <c r="N28" i="1" s="1"/>
  <c r="E43" i="1"/>
  <c r="E9" i="1" s="1"/>
  <c r="E8" i="1" s="1"/>
  <c r="E83" i="1" s="1"/>
  <c r="K43" i="1"/>
  <c r="K9" i="1" s="1"/>
  <c r="K8" i="1" s="1"/>
  <c r="K83" i="1" s="1"/>
  <c r="M69" i="1"/>
  <c r="N69" i="1" s="1"/>
  <c r="C85" i="1"/>
  <c r="M94" i="1"/>
  <c r="N94" i="1" s="1"/>
  <c r="L92" i="1"/>
  <c r="G90" i="1"/>
  <c r="G89" i="1" s="1"/>
  <c r="M74" i="1"/>
  <c r="M100" i="1"/>
  <c r="M87" i="1"/>
  <c r="N87" i="1" s="1"/>
  <c r="M95" i="1"/>
  <c r="N95" i="1" s="1"/>
  <c r="M103" i="1"/>
  <c r="N103" i="1" s="1"/>
  <c r="E104" i="1" l="1"/>
  <c r="D104" i="1"/>
  <c r="I111" i="1"/>
  <c r="K104" i="1"/>
  <c r="M81" i="1"/>
  <c r="N81" i="1" s="1"/>
  <c r="L15" i="1"/>
  <c r="M16" i="1"/>
  <c r="N16" i="1" s="1"/>
  <c r="L72" i="1"/>
  <c r="M72" i="1" s="1"/>
  <c r="N72" i="1" s="1"/>
  <c r="M73" i="1"/>
  <c r="N73" i="1" s="1"/>
  <c r="M57" i="1"/>
  <c r="N57" i="1" s="1"/>
  <c r="L56" i="1"/>
  <c r="M56" i="1" s="1"/>
  <c r="N56" i="1" s="1"/>
  <c r="F111" i="1"/>
  <c r="L89" i="1"/>
  <c r="M92" i="1"/>
  <c r="N92" i="1" s="1"/>
  <c r="G9" i="1"/>
  <c r="G8" i="1" s="1"/>
  <c r="G83" i="1" s="1"/>
  <c r="M58" i="1"/>
  <c r="N58" i="1" s="1"/>
  <c r="C104" i="1"/>
  <c r="J104" i="1"/>
  <c r="L24" i="1"/>
  <c r="M24" i="1" s="1"/>
  <c r="N24" i="1" s="1"/>
  <c r="H104" i="1"/>
  <c r="L43" i="1"/>
  <c r="M43" i="1" s="1"/>
  <c r="N43" i="1" s="1"/>
  <c r="G104" i="1" l="1"/>
  <c r="D111" i="1"/>
  <c r="E111" i="1"/>
  <c r="K111" i="1"/>
  <c r="H111" i="1"/>
  <c r="M89" i="1"/>
  <c r="N89" i="1" s="1"/>
  <c r="L85" i="1"/>
  <c r="J111" i="1"/>
  <c r="C111" i="1"/>
  <c r="M15" i="1"/>
  <c r="N15" i="1" s="1"/>
  <c r="L9" i="1"/>
  <c r="G111" i="1" l="1"/>
  <c r="M85" i="1"/>
  <c r="N85" i="1" s="1"/>
  <c r="M9" i="1"/>
  <c r="N9" i="1" s="1"/>
  <c r="L8" i="1"/>
  <c r="M8" i="1" l="1"/>
  <c r="N8" i="1" s="1"/>
  <c r="L83" i="1"/>
  <c r="M83" i="1" l="1"/>
  <c r="N83" i="1" s="1"/>
  <c r="L104" i="1"/>
  <c r="M104" i="1" l="1"/>
  <c r="N104" i="1" s="1"/>
  <c r="L111" i="1"/>
  <c r="M111" i="1" l="1"/>
  <c r="N111" i="1" s="1"/>
</calcChain>
</file>

<file path=xl/sharedStrings.xml><?xml version="1.0" encoding="utf-8"?>
<sst xmlns="http://schemas.openxmlformats.org/spreadsheetml/2006/main" count="128" uniqueCount="115">
  <si>
    <t>CUADRO No.1</t>
  </si>
  <si>
    <t>INGRESOS FISCALES COMPARADOS, SEGÚN PRINCIPALES PARTIDAS</t>
  </si>
  <si>
    <t>ENERO-ABRIL 2019/2018</t>
  </si>
  <si>
    <r>
      <t>(En millones RD$)</t>
    </r>
    <r>
      <rPr>
        <i/>
        <vertAlign val="superscript"/>
        <sz val="10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</si>
  <si>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</si>
  <si>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</si>
  <si>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</si>
  <si>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</si>
  <si>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</si>
  <si>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</si>
  <si>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</si>
  <si>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</si>
  <si>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</si>
  <si>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</si>
  <si>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</si>
  <si>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</si>
  <si>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</si>
  <si>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</si>
  <si>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</si>
  <si>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</si>
  <si>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</si>
  <si>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</si>
  <si>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</si>
  <si>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</si>
  <si>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</si>
  <si>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</si>
  <si>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</si>
  <si>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</si>
  <si>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</si>
  <si>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</si>
  <si>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</si>
  <si>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</si>
  <si>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</si>
  <si>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</si>
  <si>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</si>
  <si>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</si>
  <si>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</si>
  <si>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</si>
  <si>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</si>
  <si>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</si>
  <si>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</si>
  <si>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</si>
  <si>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</si>
  <si>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</si>
  <si>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</si>
  <si>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</si>
  <si>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</si>
  <si>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</si>
  <si>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</si>
  <si>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</si>
  <si>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</si>
  <si>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</si>
  <si>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</si>
  <si>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</si>
  <si>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</si>
  <si>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</si>
  <si>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</si>
  <si>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</si>
  <si>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</si>
  <si>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</si>
  <si>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</si>
  <si>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</si>
  <si>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</si>
  <si>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</si>
  <si>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</si>
  <si>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</si>
  <si>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</si>
  <si>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</si>
  <si>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</si>
  <si>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</si>
  <si>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</si>
  <si>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</si>
  <si>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</si>
  <si>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</si>
  <si>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</si>
  <si>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</si>
  <si>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</si>
  <si>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</si>
  <si>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-Ingresos por diferencial del gas licuado de petróleo</t>
  </si>
  <si>
    <t>B)  INGRESOS DE CAPITAL</t>
  </si>
  <si>
    <t>- Ventas de Activos No Financieros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</si>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</sst>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#,##0.0000000000000"/>
    <numFmt numFmtId="168" formatCode="#,##0.0"/>
    <numFmt numFmtId="169" formatCode="* _(#,##0.0_)\ _P_-;* \(#,##0.0\)\ _P_-;_-* &quot;-&quot;??\ _P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\ &quot;€&quot;_-;\-* #,##0.00\ &quot;€&quot;_-;_-* &quot;-&quot;??\ &quot;€&quot;_-;_-@_-"/>
    <numFmt numFmtId="173" formatCode="_([$€-2]* #,##0.00_);_([$€-2]* \(#,##0.00\);_([$€-2]* &quot;-&quot;??_)"/>
    <numFmt numFmtId="174" formatCode="_([$€]* #,##0.00_);_([$€]* \(#,##0.00\);_([$€]* &quot;-&quot;??_);_(@_)"/>
    <numFmt numFmtId="175" formatCode="_(&quot;RD$&quot;* #,##0.00_);_(&quot;RD$&quot;* \(#,##0.00\);_(&quot;RD$&quot;* &quot;-&quot;??_);_(@_)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Segoe UI"/>
      <family val="2"/>
    </font>
    <font>
      <sz val="10"/>
      <name val="Segoe UI"/>
      <family val="2"/>
    </font>
    <font>
      <b/>
      <i/>
      <sz val="9"/>
      <color indexed="8"/>
      <name val="Segoe UI"/>
      <family val="2"/>
    </font>
    <font>
      <b/>
      <sz val="11"/>
      <color indexed="8"/>
      <name val="Segoe UI"/>
      <family val="2"/>
    </font>
    <font>
      <i/>
      <sz val="10"/>
      <color indexed="8"/>
      <name val="Segoe UI"/>
      <family val="2"/>
    </font>
    <font>
      <i/>
      <vertAlign val="superscript"/>
      <sz val="10"/>
      <color indexed="8"/>
      <name val="Segoe UI"/>
      <family val="2"/>
    </font>
    <font>
      <b/>
      <sz val="10"/>
      <color theme="0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2"/>
      <name val="Segoe UI"/>
      <family val="2"/>
    </font>
    <font>
      <sz val="11"/>
      <name val="Calibri"/>
      <family val="2"/>
      <scheme val="minor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8"/>
      <color indexed="8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12">
      <protection hidden="1"/>
    </xf>
    <xf numFmtId="0" fontId="32" fillId="18" borderId="12" applyNumberFormat="0" applyFont="0" applyBorder="0" applyAlignment="0" applyProtection="0">
      <protection hidden="1"/>
    </xf>
    <xf numFmtId="0" fontId="31" fillId="0" borderId="12">
      <protection hidden="1"/>
    </xf>
    <xf numFmtId="169" fontId="33" fillId="0" borderId="22" applyBorder="0">
      <alignment horizontal="center" vertical="center"/>
    </xf>
    <xf numFmtId="0" fontId="34" fillId="6" borderId="0" applyNumberFormat="0" applyBorder="0" applyAlignment="0" applyProtection="0"/>
    <xf numFmtId="0" fontId="35" fillId="18" borderId="23" applyNumberFormat="0" applyAlignment="0" applyProtection="0"/>
    <xf numFmtId="0" fontId="36" fillId="19" borderId="24" applyNumberFormat="0" applyAlignment="0" applyProtection="0"/>
    <xf numFmtId="0" fontId="37" fillId="0" borderId="25" applyNumberFormat="0" applyFill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9" fillId="9" borderId="23" applyNumberFormat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/>
    <xf numFmtId="0" fontId="42" fillId="0" borderId="12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29" fillId="0" borderId="0"/>
    <xf numFmtId="0" fontId="2" fillId="0" borderId="0"/>
    <xf numFmtId="0" fontId="2" fillId="0" borderId="0"/>
    <xf numFmtId="39" fontId="4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5" borderId="26" applyNumberFormat="0" applyFont="0" applyAlignment="0" applyProtection="0"/>
    <xf numFmtId="0" fontId="2" fillId="25" borderId="26" applyNumberFormat="0" applyFont="0" applyAlignment="0" applyProtection="0"/>
    <xf numFmtId="0" fontId="2" fillId="25" borderId="2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6" fillId="18" borderId="2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38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2" fillId="18" borderId="12"/>
    <xf numFmtId="0" fontId="53" fillId="0" borderId="31" applyNumberFormat="0" applyFill="0" applyAlignment="0" applyProtection="0"/>
  </cellStyleXfs>
  <cellXfs count="159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4" fillId="0" borderId="0" xfId="0" applyFont="1" applyBorder="1"/>
    <xf numFmtId="0" fontId="2" fillId="0" borderId="0" xfId="0" applyFont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Border="1"/>
    <xf numFmtId="0" fontId="7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Protection="1"/>
    <xf numFmtId="0" fontId="11" fillId="0" borderId="10" xfId="0" applyFont="1" applyFill="1" applyBorder="1" applyAlignment="1" applyProtection="1">
      <alignment horizontal="left" vertical="center"/>
    </xf>
    <xf numFmtId="164" fontId="11" fillId="0" borderId="11" xfId="2" applyNumberFormat="1" applyFont="1" applyFill="1" applyBorder="1"/>
    <xf numFmtId="164" fontId="4" fillId="0" borderId="0" xfId="0" applyNumberFormat="1" applyFont="1" applyBorder="1"/>
    <xf numFmtId="164" fontId="2" fillId="0" borderId="0" xfId="0" applyNumberFormat="1" applyFont="1" applyBorder="1"/>
    <xf numFmtId="0" fontId="11" fillId="0" borderId="12" xfId="3" applyFont="1" applyFill="1" applyBorder="1" applyAlignment="1" applyProtection="1"/>
    <xf numFmtId="49" fontId="11" fillId="0" borderId="12" xfId="2" applyNumberFormat="1" applyFont="1" applyFill="1" applyBorder="1" applyAlignment="1" applyProtection="1">
      <alignment horizontal="left"/>
    </xf>
    <xf numFmtId="164" fontId="11" fillId="0" borderId="11" xfId="2" applyNumberFormat="1" applyFont="1" applyFill="1" applyBorder="1" applyProtection="1"/>
    <xf numFmtId="49" fontId="10" fillId="0" borderId="12" xfId="2" applyNumberFormat="1" applyFont="1" applyFill="1" applyBorder="1" applyAlignment="1" applyProtection="1">
      <alignment horizontal="left" indent="1"/>
    </xf>
    <xf numFmtId="164" fontId="10" fillId="0" borderId="11" xfId="2" applyNumberFormat="1" applyFont="1" applyFill="1" applyBorder="1" applyProtection="1"/>
    <xf numFmtId="164" fontId="10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164" fontId="11" fillId="0" borderId="11" xfId="3" applyNumberFormat="1" applyFont="1" applyFill="1" applyBorder="1" applyProtection="1"/>
    <xf numFmtId="49" fontId="11" fillId="0" borderId="12" xfId="3" applyNumberFormat="1" applyFont="1" applyFill="1" applyBorder="1" applyAlignment="1" applyProtection="1">
      <alignment horizontal="left" indent="1"/>
    </xf>
    <xf numFmtId="49" fontId="10" fillId="0" borderId="12" xfId="3" applyNumberFormat="1" applyFont="1" applyFill="1" applyBorder="1" applyAlignment="1" applyProtection="1">
      <alignment horizontal="left" indent="2"/>
    </xf>
    <xf numFmtId="165" fontId="10" fillId="0" borderId="11" xfId="2" applyNumberFormat="1" applyFont="1" applyFill="1" applyBorder="1" applyProtection="1"/>
    <xf numFmtId="164" fontId="10" fillId="0" borderId="11" xfId="3" applyNumberFormat="1" applyFont="1" applyFill="1" applyBorder="1" applyProtection="1"/>
    <xf numFmtId="165" fontId="10" fillId="0" borderId="11" xfId="4" applyNumberFormat="1" applyFont="1" applyFill="1" applyBorder="1" applyProtection="1"/>
    <xf numFmtId="164" fontId="13" fillId="0" borderId="0" xfId="0" applyNumberFormat="1" applyFont="1" applyFill="1" applyBorder="1" applyProtection="1"/>
    <xf numFmtId="164" fontId="2" fillId="0" borderId="0" xfId="0" applyNumberFormat="1" applyFont="1"/>
    <xf numFmtId="0" fontId="0" fillId="0" borderId="0" xfId="0" applyBorder="1"/>
    <xf numFmtId="49" fontId="10" fillId="0" borderId="12" xfId="0" applyNumberFormat="1" applyFont="1" applyFill="1" applyBorder="1" applyAlignment="1" applyProtection="1">
      <alignment horizontal="left" indent="2"/>
    </xf>
    <xf numFmtId="164" fontId="10" fillId="0" borderId="11" xfId="4" applyNumberFormat="1" applyFont="1" applyFill="1" applyBorder="1" applyProtection="1"/>
    <xf numFmtId="164" fontId="11" fillId="0" borderId="11" xfId="3" applyNumberFormat="1" applyFont="1" applyFill="1" applyBorder="1" applyAlignment="1" applyProtection="1"/>
    <xf numFmtId="164" fontId="11" fillId="0" borderId="11" xfId="4" applyNumberFormat="1" applyFont="1" applyFill="1" applyBorder="1" applyProtection="1"/>
    <xf numFmtId="49" fontId="11" fillId="0" borderId="12" xfId="2" applyNumberFormat="1" applyFont="1" applyFill="1" applyBorder="1" applyAlignment="1" applyProtection="1">
      <alignment horizontal="left" indent="2"/>
    </xf>
    <xf numFmtId="4" fontId="4" fillId="0" borderId="0" xfId="0" applyNumberFormat="1" applyFont="1" applyBorder="1"/>
    <xf numFmtId="49" fontId="10" fillId="0" borderId="12" xfId="2" applyNumberFormat="1" applyFont="1" applyFill="1" applyBorder="1" applyAlignment="1" applyProtection="1">
      <alignment horizontal="left" indent="3"/>
    </xf>
    <xf numFmtId="0" fontId="11" fillId="0" borderId="12" xfId="3" applyFont="1" applyFill="1" applyBorder="1" applyAlignment="1" applyProtection="1">
      <alignment horizontal="left" indent="2"/>
    </xf>
    <xf numFmtId="10" fontId="4" fillId="0" borderId="0" xfId="0" applyNumberFormat="1" applyFont="1" applyBorder="1"/>
    <xf numFmtId="164" fontId="10" fillId="0" borderId="11" xfId="2" applyNumberFormat="1" applyFont="1" applyFill="1" applyBorder="1"/>
    <xf numFmtId="164" fontId="10" fillId="0" borderId="0" xfId="2" applyNumberFormat="1" applyFont="1" applyFill="1" applyBorder="1" applyProtection="1"/>
    <xf numFmtId="165" fontId="2" fillId="0" borderId="0" xfId="0" applyNumberFormat="1" applyFont="1" applyBorder="1"/>
    <xf numFmtId="43" fontId="2" fillId="0" borderId="0" xfId="0" applyNumberFormat="1" applyFont="1"/>
    <xf numFmtId="164" fontId="14" fillId="0" borderId="11" xfId="2" applyNumberFormat="1" applyFont="1" applyFill="1" applyBorder="1" applyProtection="1"/>
    <xf numFmtId="164" fontId="14" fillId="0" borderId="11" xfId="4" applyNumberFormat="1" applyFont="1" applyFill="1" applyBorder="1" applyProtection="1"/>
    <xf numFmtId="164" fontId="11" fillId="0" borderId="0" xfId="0" applyNumberFormat="1" applyFont="1" applyFill="1" applyBorder="1" applyProtection="1"/>
    <xf numFmtId="49" fontId="15" fillId="0" borderId="12" xfId="2" applyNumberFormat="1" applyFont="1" applyFill="1" applyBorder="1" applyAlignment="1" applyProtection="1">
      <alignment horizontal="left" indent="2"/>
    </xf>
    <xf numFmtId="164" fontId="15" fillId="0" borderId="11" xfId="2" applyNumberFormat="1" applyFont="1" applyFill="1" applyBorder="1" applyProtection="1"/>
    <xf numFmtId="164" fontId="15" fillId="0" borderId="11" xfId="4" applyNumberFormat="1" applyFont="1" applyFill="1" applyBorder="1" applyProtection="1"/>
    <xf numFmtId="164" fontId="15" fillId="0" borderId="11" xfId="2" applyNumberFormat="1" applyFont="1" applyFill="1" applyBorder="1"/>
    <xf numFmtId="43" fontId="10" fillId="0" borderId="11" xfId="1" applyFont="1" applyFill="1" applyBorder="1" applyProtection="1"/>
    <xf numFmtId="0" fontId="16" fillId="0" borderId="0" xfId="0" applyFont="1" applyBorder="1"/>
    <xf numFmtId="43" fontId="4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/>
    <xf numFmtId="49" fontId="11" fillId="0" borderId="12" xfId="2" applyNumberFormat="1" applyFont="1" applyFill="1" applyBorder="1"/>
    <xf numFmtId="49" fontId="11" fillId="0" borderId="12" xfId="2" applyNumberFormat="1" applyFont="1" applyFill="1" applyBorder="1" applyAlignment="1" applyProtection="1">
      <alignment horizontal="left" indent="1"/>
    </xf>
    <xf numFmtId="164" fontId="10" fillId="0" borderId="11" xfId="3" applyNumberFormat="1" applyFont="1" applyFill="1" applyBorder="1" applyAlignment="1" applyProtection="1"/>
    <xf numFmtId="164" fontId="16" fillId="0" borderId="0" xfId="0" applyNumberFormat="1" applyFont="1" applyBorder="1"/>
    <xf numFmtId="0" fontId="17" fillId="0" borderId="0" xfId="0" applyFont="1"/>
    <xf numFmtId="164" fontId="10" fillId="0" borderId="11" xfId="3" applyNumberFormat="1" applyFont="1" applyFill="1" applyBorder="1"/>
    <xf numFmtId="49" fontId="10" fillId="0" borderId="12" xfId="3" applyNumberFormat="1" applyFont="1" applyFill="1" applyBorder="1" applyAlignment="1" applyProtection="1">
      <alignment horizontal="left" indent="3"/>
    </xf>
    <xf numFmtId="164" fontId="11" fillId="3" borderId="11" xfId="4" applyNumberFormat="1" applyFont="1" applyFill="1" applyBorder="1" applyProtection="1"/>
    <xf numFmtId="164" fontId="10" fillId="3" borderId="11" xfId="4" applyNumberFormat="1" applyFont="1" applyFill="1" applyBorder="1" applyProtection="1"/>
    <xf numFmtId="166" fontId="2" fillId="3" borderId="0" xfId="0" applyNumberFormat="1" applyFont="1" applyFill="1" applyBorder="1"/>
    <xf numFmtId="164" fontId="10" fillId="0" borderId="12" xfId="0" applyNumberFormat="1" applyFont="1" applyFill="1" applyBorder="1" applyAlignment="1" applyProtection="1">
      <alignment vertical="center"/>
    </xf>
    <xf numFmtId="164" fontId="10" fillId="3" borderId="12" xfId="5" applyNumberFormat="1" applyFont="1" applyFill="1" applyBorder="1" applyAlignment="1" applyProtection="1">
      <alignment vertical="center"/>
    </xf>
    <xf numFmtId="164" fontId="11" fillId="0" borderId="11" xfId="4" applyNumberFormat="1" applyFont="1" applyFill="1" applyBorder="1"/>
    <xf numFmtId="165" fontId="10" fillId="0" borderId="11" xfId="1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49" fontId="11" fillId="0" borderId="12" xfId="2" applyNumberFormat="1" applyFont="1" applyFill="1" applyBorder="1" applyAlignment="1">
      <alignment horizontal="left" indent="1"/>
    </xf>
    <xf numFmtId="49" fontId="10" fillId="0" borderId="12" xfId="2" applyNumberFormat="1" applyFont="1" applyFill="1" applyBorder="1" applyAlignment="1" applyProtection="1">
      <alignment horizontal="left" indent="2"/>
    </xf>
    <xf numFmtId="49" fontId="11" fillId="0" borderId="12" xfId="2" applyNumberFormat="1" applyFont="1" applyFill="1" applyBorder="1" applyAlignment="1" applyProtection="1"/>
    <xf numFmtId="49" fontId="9" fillId="2" borderId="7" xfId="2" applyNumberFormat="1" applyFont="1" applyFill="1" applyBorder="1" applyAlignment="1" applyProtection="1">
      <alignment horizontal="left" vertical="center"/>
    </xf>
    <xf numFmtId="164" fontId="9" fillId="2" borderId="9" xfId="2" applyNumberFormat="1" applyFont="1" applyFill="1" applyBorder="1" applyAlignment="1" applyProtection="1">
      <alignment vertical="center"/>
    </xf>
    <xf numFmtId="43" fontId="11" fillId="0" borderId="11" xfId="1" applyFont="1" applyFill="1" applyBorder="1" applyProtection="1"/>
    <xf numFmtId="49" fontId="11" fillId="0" borderId="12" xfId="0" applyNumberFormat="1" applyFont="1" applyFill="1" applyBorder="1" applyAlignment="1" applyProtection="1"/>
    <xf numFmtId="164" fontId="11" fillId="0" borderId="11" xfId="0" applyNumberFormat="1" applyFont="1" applyFill="1" applyBorder="1" applyProtection="1"/>
    <xf numFmtId="4" fontId="18" fillId="0" borderId="0" xfId="0" applyNumberFormat="1" applyFont="1"/>
    <xf numFmtId="49" fontId="14" fillId="0" borderId="12" xfId="0" applyNumberFormat="1" applyFont="1" applyFill="1" applyBorder="1" applyAlignment="1" applyProtection="1">
      <alignment horizontal="left"/>
    </xf>
    <xf numFmtId="164" fontId="14" fillId="0" borderId="12" xfId="0" applyNumberFormat="1" applyFont="1" applyFill="1" applyBorder="1" applyProtection="1"/>
    <xf numFmtId="164" fontId="14" fillId="0" borderId="11" xfId="0" applyNumberFormat="1" applyFont="1" applyFill="1" applyBorder="1" applyProtection="1"/>
    <xf numFmtId="49" fontId="10" fillId="0" borderId="12" xfId="0" applyNumberFormat="1" applyFont="1" applyFill="1" applyBorder="1" applyAlignment="1" applyProtection="1">
      <alignment horizontal="left" indent="1"/>
    </xf>
    <xf numFmtId="164" fontId="10" fillId="0" borderId="11" xfId="0" applyNumberFormat="1" applyFont="1" applyFill="1" applyBorder="1" applyProtection="1"/>
    <xf numFmtId="164" fontId="10" fillId="0" borderId="12" xfId="0" applyNumberFormat="1" applyFont="1" applyFill="1" applyBorder="1" applyProtection="1"/>
    <xf numFmtId="167" fontId="4" fillId="0" borderId="0" xfId="0" applyNumberFormat="1" applyFont="1" applyBorder="1"/>
    <xf numFmtId="49" fontId="15" fillId="0" borderId="12" xfId="0" applyNumberFormat="1" applyFont="1" applyFill="1" applyBorder="1" applyAlignment="1" applyProtection="1">
      <alignment horizontal="left" indent="1"/>
    </xf>
    <xf numFmtId="164" fontId="15" fillId="0" borderId="11" xfId="0" applyNumberFormat="1" applyFont="1" applyFill="1" applyBorder="1" applyProtection="1"/>
    <xf numFmtId="164" fontId="15" fillId="0" borderId="12" xfId="0" applyNumberFormat="1" applyFont="1" applyFill="1" applyBorder="1" applyProtection="1"/>
    <xf numFmtId="164" fontId="15" fillId="0" borderId="12" xfId="3" applyNumberFormat="1" applyFont="1" applyFill="1" applyBorder="1" applyProtection="1"/>
    <xf numFmtId="164" fontId="15" fillId="0" borderId="11" xfId="3" applyNumberFormat="1" applyFont="1" applyFill="1" applyBorder="1" applyProtection="1"/>
    <xf numFmtId="49" fontId="11" fillId="0" borderId="12" xfId="0" applyNumberFormat="1" applyFont="1" applyFill="1" applyBorder="1" applyAlignment="1" applyProtection="1">
      <alignment horizontal="left" indent="2"/>
      <protection locked="0"/>
    </xf>
    <xf numFmtId="164" fontId="11" fillId="0" borderId="12" xfId="0" applyNumberFormat="1" applyFont="1" applyFill="1" applyBorder="1" applyProtection="1"/>
    <xf numFmtId="164" fontId="11" fillId="0" borderId="12" xfId="3" applyNumberFormat="1" applyFont="1" applyFill="1" applyBorder="1" applyProtection="1"/>
    <xf numFmtId="164" fontId="11" fillId="0" borderId="11" xfId="3" applyNumberFormat="1" applyFont="1" applyFill="1" applyBorder="1" applyAlignment="1" applyProtection="1">
      <alignment horizontal="left" indent="4"/>
    </xf>
    <xf numFmtId="49" fontId="10" fillId="0" borderId="12" xfId="0" applyNumberFormat="1" applyFont="1" applyFill="1" applyBorder="1" applyAlignment="1" applyProtection="1">
      <alignment horizontal="left" indent="2"/>
      <protection locked="0"/>
    </xf>
    <xf numFmtId="164" fontId="10" fillId="0" borderId="12" xfId="3" applyNumberFormat="1" applyFont="1" applyFill="1" applyBorder="1" applyProtection="1"/>
    <xf numFmtId="49" fontId="10" fillId="0" borderId="12" xfId="0" applyNumberFormat="1" applyFont="1" applyFill="1" applyBorder="1" applyAlignment="1" applyProtection="1">
      <alignment horizontal="left" indent="3"/>
      <protection locked="0"/>
    </xf>
    <xf numFmtId="49" fontId="9" fillId="2" borderId="13" xfId="0" applyNumberFormat="1" applyFont="1" applyFill="1" applyBorder="1" applyAlignment="1" applyProtection="1">
      <alignment horizontal="left" vertical="center"/>
    </xf>
    <xf numFmtId="164" fontId="9" fillId="2" borderId="7" xfId="0" applyNumberFormat="1" applyFont="1" applyFill="1" applyBorder="1" applyAlignment="1" applyProtection="1">
      <alignment vertical="center"/>
    </xf>
    <xf numFmtId="164" fontId="9" fillId="2" borderId="9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49" fontId="11" fillId="0" borderId="14" xfId="0" applyNumberFormat="1" applyFont="1" applyFill="1" applyBorder="1" applyAlignment="1" applyProtection="1">
      <alignment horizontal="left"/>
    </xf>
    <xf numFmtId="164" fontId="11" fillId="0" borderId="10" xfId="0" applyNumberFormat="1" applyFont="1" applyFill="1" applyBorder="1" applyProtection="1"/>
    <xf numFmtId="164" fontId="11" fillId="0" borderId="15" xfId="0" applyNumberFormat="1" applyFont="1" applyFill="1" applyBorder="1" applyProtection="1"/>
    <xf numFmtId="164" fontId="20" fillId="0" borderId="15" xfId="0" applyNumberFormat="1" applyFont="1" applyFill="1" applyBorder="1" applyProtection="1"/>
    <xf numFmtId="49" fontId="10" fillId="0" borderId="16" xfId="0" applyNumberFormat="1" applyFont="1" applyFill="1" applyBorder="1" applyAlignment="1" applyProtection="1">
      <alignment horizontal="left"/>
    </xf>
    <xf numFmtId="164" fontId="10" fillId="0" borderId="11" xfId="0" applyNumberFormat="1" applyFont="1" applyFill="1" applyBorder="1" applyAlignment="1" applyProtection="1">
      <alignment vertical="center"/>
    </xf>
    <xf numFmtId="164" fontId="21" fillId="0" borderId="11" xfId="0" applyNumberFormat="1" applyFont="1" applyFill="1" applyBorder="1" applyAlignment="1" applyProtection="1">
      <alignment vertical="center"/>
    </xf>
    <xf numFmtId="165" fontId="10" fillId="0" borderId="12" xfId="1" applyNumberFormat="1" applyFont="1" applyFill="1" applyBorder="1" applyAlignment="1" applyProtection="1">
      <alignment vertical="center"/>
    </xf>
    <xf numFmtId="165" fontId="10" fillId="0" borderId="11" xfId="1" applyNumberFormat="1" applyFont="1" applyFill="1" applyBorder="1" applyAlignment="1" applyProtection="1">
      <alignment vertical="center"/>
    </xf>
    <xf numFmtId="165" fontId="21" fillId="0" borderId="11" xfId="1" applyNumberFormat="1" applyFont="1" applyFill="1" applyBorder="1" applyAlignment="1" applyProtection="1">
      <alignment vertical="center"/>
    </xf>
    <xf numFmtId="43" fontId="10" fillId="0" borderId="11" xfId="1" applyFont="1" applyFill="1" applyBorder="1" applyAlignment="1" applyProtection="1">
      <alignment vertical="center"/>
    </xf>
    <xf numFmtId="49" fontId="10" fillId="0" borderId="6" xfId="0" applyNumberFormat="1" applyFont="1" applyFill="1" applyBorder="1" applyAlignment="1" applyProtection="1">
      <alignment horizontal="left"/>
    </xf>
    <xf numFmtId="165" fontId="10" fillId="0" borderId="17" xfId="0" applyNumberFormat="1" applyFont="1" applyFill="1" applyBorder="1" applyAlignment="1" applyProtection="1">
      <alignment vertical="center"/>
    </xf>
    <xf numFmtId="165" fontId="10" fillId="0" borderId="18" xfId="0" applyNumberFormat="1" applyFont="1" applyFill="1" applyBorder="1" applyAlignment="1" applyProtection="1">
      <alignment vertical="center"/>
    </xf>
    <xf numFmtId="165" fontId="21" fillId="0" borderId="18" xfId="0" applyNumberFormat="1" applyFont="1" applyFill="1" applyBorder="1" applyAlignment="1" applyProtection="1">
      <alignment vertical="center"/>
    </xf>
    <xf numFmtId="164" fontId="10" fillId="0" borderId="18" xfId="0" applyNumberFormat="1" applyFont="1" applyFill="1" applyBorder="1" applyAlignment="1" applyProtection="1">
      <alignment vertical="center"/>
    </xf>
    <xf numFmtId="49" fontId="9" fillId="2" borderId="19" xfId="0" applyNumberFormat="1" applyFont="1" applyFill="1" applyBorder="1" applyAlignment="1" applyProtection="1">
      <alignment horizontal="left" vertical="center"/>
    </xf>
    <xf numFmtId="165" fontId="9" fillId="2" borderId="18" xfId="0" applyNumberFormat="1" applyFont="1" applyFill="1" applyBorder="1" applyAlignment="1" applyProtection="1">
      <alignment vertical="center"/>
    </xf>
    <xf numFmtId="165" fontId="9" fillId="2" borderId="20" xfId="0" applyNumberFormat="1" applyFont="1" applyFill="1" applyBorder="1" applyAlignment="1" applyProtection="1">
      <alignment vertical="center"/>
    </xf>
    <xf numFmtId="165" fontId="9" fillId="2" borderId="21" xfId="0" applyNumberFormat="1" applyFont="1" applyFill="1" applyBorder="1" applyAlignment="1" applyProtection="1">
      <alignment vertical="center"/>
    </xf>
    <xf numFmtId="164" fontId="9" fillId="2" borderId="20" xfId="0" applyNumberFormat="1" applyFont="1" applyFill="1" applyBorder="1" applyAlignment="1" applyProtection="1">
      <alignment vertical="center"/>
    </xf>
    <xf numFmtId="164" fontId="22" fillId="0" borderId="0" xfId="0" applyNumberFormat="1" applyFont="1"/>
    <xf numFmtId="164" fontId="10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/>
    <xf numFmtId="164" fontId="23" fillId="0" borderId="0" xfId="0" applyNumberFormat="1" applyFont="1" applyFill="1" applyBorder="1"/>
    <xf numFmtId="164" fontId="4" fillId="0" borderId="0" xfId="0" applyNumberFormat="1" applyFont="1"/>
    <xf numFmtId="0" fontId="24" fillId="0" borderId="0" xfId="0" applyFont="1" applyFill="1" applyAlignment="1" applyProtection="1"/>
    <xf numFmtId="166" fontId="4" fillId="0" borderId="0" xfId="0" applyNumberFormat="1" applyFont="1"/>
    <xf numFmtId="164" fontId="25" fillId="0" borderId="0" xfId="0" applyNumberFormat="1" applyFont="1"/>
    <xf numFmtId="43" fontId="13" fillId="0" borderId="0" xfId="0" applyNumberFormat="1" applyFont="1" applyBorder="1" applyAlignment="1">
      <alignment horizontal="right"/>
    </xf>
    <xf numFmtId="0" fontId="26" fillId="0" borderId="0" xfId="0" applyFont="1" applyBorder="1"/>
    <xf numFmtId="0" fontId="26" fillId="0" borderId="0" xfId="0" applyFont="1"/>
    <xf numFmtId="0" fontId="25" fillId="0" borderId="0" xfId="0" applyFont="1"/>
    <xf numFmtId="0" fontId="24" fillId="0" borderId="0" xfId="0" applyFont="1" applyFill="1" applyAlignment="1" applyProtection="1">
      <alignment horizontal="left" indent="1"/>
    </xf>
    <xf numFmtId="0" fontId="21" fillId="0" borderId="0" xfId="0" applyFont="1" applyFill="1" applyAlignment="1" applyProtection="1"/>
    <xf numFmtId="164" fontId="0" fillId="0" borderId="0" xfId="0" applyNumberFormat="1"/>
    <xf numFmtId="0" fontId="23" fillId="0" borderId="0" xfId="0" applyFont="1" applyFill="1" applyBorder="1"/>
    <xf numFmtId="0" fontId="4" fillId="0" borderId="0" xfId="0" applyFont="1"/>
    <xf numFmtId="49" fontId="23" fillId="0" borderId="0" xfId="0" applyNumberFormat="1" applyFont="1" applyFill="1" applyBorder="1"/>
    <xf numFmtId="168" fontId="23" fillId="0" borderId="0" xfId="0" applyNumberFormat="1" applyFont="1" applyFill="1" applyBorder="1"/>
    <xf numFmtId="49" fontId="24" fillId="0" borderId="0" xfId="0" applyNumberFormat="1" applyFont="1" applyFill="1" applyBorder="1" applyAlignment="1" applyProtection="1"/>
    <xf numFmtId="0" fontId="23" fillId="0" borderId="0" xfId="0" applyFont="1"/>
    <xf numFmtId="164" fontId="23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5" fontId="27" fillId="0" borderId="0" xfId="0" applyNumberFormat="1" applyFont="1"/>
    <xf numFmtId="0" fontId="28" fillId="0" borderId="0" xfId="0" applyFont="1"/>
  </cellXfs>
  <cellStyles count="22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Array" xfId="24"/>
    <cellStyle name="Array Enter" xfId="25"/>
    <cellStyle name="Array_Sheet1" xfId="26"/>
    <cellStyle name="base paren" xfId="27"/>
    <cellStyle name="Buena 2" xfId="28"/>
    <cellStyle name="Cálculo 2" xfId="29"/>
    <cellStyle name="Celda de comprobación 2" xfId="30"/>
    <cellStyle name="Celda vinculada 2" xfId="31"/>
    <cellStyle name="Comma 2" xfId="32"/>
    <cellStyle name="Comma 2 2" xfId="33"/>
    <cellStyle name="Comma 2 3" xfId="34"/>
    <cellStyle name="Comma 2 3 2" xfId="35"/>
    <cellStyle name="Comma 2_Sheet1" xfId="36"/>
    <cellStyle name="Comma 3" xfId="37"/>
    <cellStyle name="Comma 3 2" xfId="38"/>
    <cellStyle name="Comma 3 3" xfId="39"/>
    <cellStyle name="Comma 4" xfId="40"/>
    <cellStyle name="Comma 4 2" xfId="41"/>
    <cellStyle name="Comma 4 3" xfId="42"/>
    <cellStyle name="Comma 5" xfId="43"/>
    <cellStyle name="Comma 6" xfId="44"/>
    <cellStyle name="Comma 7" xfId="45"/>
    <cellStyle name="Comma 8" xfId="46"/>
    <cellStyle name="Comma 9" xfId="47"/>
    <cellStyle name="Comma 9 2" xfId="48"/>
    <cellStyle name="Currency 2" xfId="49"/>
    <cellStyle name="Currency 2 2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uro" xfId="59"/>
    <cellStyle name="Euro 2" xfId="60"/>
    <cellStyle name="Hipervínculo 2" xfId="61"/>
    <cellStyle name="Incorrecto 2" xfId="62"/>
    <cellStyle name="MacroCode" xfId="63"/>
    <cellStyle name="Millares" xfId="1" builtinId="3"/>
    <cellStyle name="Millares 10" xfId="64"/>
    <cellStyle name="Millares 10 2" xfId="65"/>
    <cellStyle name="Millares 10 2 2" xfId="66"/>
    <cellStyle name="Millares 10 3" xfId="67"/>
    <cellStyle name="Millares 10 4" xfId="68"/>
    <cellStyle name="Millares 10 5" xfId="69"/>
    <cellStyle name="Millares 10 6" xfId="70"/>
    <cellStyle name="Millares 10 7" xfId="71"/>
    <cellStyle name="Millares 10 8" xfId="72"/>
    <cellStyle name="Millares 11" xfId="73"/>
    <cellStyle name="Millares 11 2" xfId="74"/>
    <cellStyle name="Millares 12" xfId="75"/>
    <cellStyle name="Millares 12 2" xfId="76"/>
    <cellStyle name="Millares 13" xfId="77"/>
    <cellStyle name="Millares 13 2" xfId="78"/>
    <cellStyle name="Millares 14" xfId="79"/>
    <cellStyle name="Millares 14 2" xfId="80"/>
    <cellStyle name="Millares 15" xfId="81"/>
    <cellStyle name="Millares 16" xfId="82"/>
    <cellStyle name="Millares 2" xfId="83"/>
    <cellStyle name="Millares 2 2" xfId="84"/>
    <cellStyle name="Millares 2 2 2" xfId="85"/>
    <cellStyle name="Millares 2 2 3" xfId="86"/>
    <cellStyle name="Millares 2 3" xfId="87"/>
    <cellStyle name="Millares 2 3 2" xfId="88"/>
    <cellStyle name="Millares 2 4" xfId="89"/>
    <cellStyle name="Millares 2 5" xfId="90"/>
    <cellStyle name="Millares 2_DGA" xfId="91"/>
    <cellStyle name="Millares 3" xfId="92"/>
    <cellStyle name="Millares 3 2" xfId="93"/>
    <cellStyle name="Millares 3 2 2" xfId="94"/>
    <cellStyle name="Millares 3 2 2 2" xfId="95"/>
    <cellStyle name="Millares 3 2 3" xfId="96"/>
    <cellStyle name="Millares 3 3" xfId="97"/>
    <cellStyle name="Millares 3 4" xfId="98"/>
    <cellStyle name="Millares 3 5" xfId="99"/>
    <cellStyle name="Millares 3_DGA" xfId="100"/>
    <cellStyle name="Millares 4" xfId="101"/>
    <cellStyle name="Millares 4 2" xfId="102"/>
    <cellStyle name="Millares 4 3" xfId="103"/>
    <cellStyle name="Millares 4 4" xfId="104"/>
    <cellStyle name="Millares 4 5" xfId="105"/>
    <cellStyle name="Millares 4 6" xfId="106"/>
    <cellStyle name="Millares 4_DGA" xfId="107"/>
    <cellStyle name="Millares 5" xfId="108"/>
    <cellStyle name="Millares 5 2" xfId="109"/>
    <cellStyle name="Millares 5 3" xfId="110"/>
    <cellStyle name="Millares 5_DGA" xfId="111"/>
    <cellStyle name="Millares 6" xfId="112"/>
    <cellStyle name="Millares 6 2" xfId="113"/>
    <cellStyle name="Millares 6 3" xfId="114"/>
    <cellStyle name="Millares 7" xfId="115"/>
    <cellStyle name="Millares 7 2" xfId="116"/>
    <cellStyle name="Millares 8" xfId="117"/>
    <cellStyle name="Millares 8 2" xfId="118"/>
    <cellStyle name="Millares 8 3" xfId="119"/>
    <cellStyle name="Millares 8 4" xfId="120"/>
    <cellStyle name="Millares 9" xfId="121"/>
    <cellStyle name="Millares 9 2" xfId="122"/>
    <cellStyle name="Millares 9 2 2" xfId="123"/>
    <cellStyle name="Millares 9 3" xfId="124"/>
    <cellStyle name="Millares 9 4" xfId="125"/>
    <cellStyle name="Millares 9 5" xfId="126"/>
    <cellStyle name="Millares 9 6" xfId="127"/>
    <cellStyle name="Moneda 2" xfId="128"/>
    <cellStyle name="Moneda 2 2" xfId="129"/>
    <cellStyle name="Moneda 3" xfId="130"/>
    <cellStyle name="Moneda 4" xfId="131"/>
    <cellStyle name="Moneda 5" xfId="132"/>
    <cellStyle name="Moneda 5 2" xfId="133"/>
    <cellStyle name="Moneda 5 3" xfId="134"/>
    <cellStyle name="Moneda 5 3 2" xfId="135"/>
    <cellStyle name="Neutral 2" xfId="136"/>
    <cellStyle name="Normal" xfId="0" builtinId="0"/>
    <cellStyle name="Normal 10" xfId="137"/>
    <cellStyle name="Normal 10 2" xfId="5"/>
    <cellStyle name="Normal 11" xfId="138"/>
    <cellStyle name="Normal 11 2" xfId="139"/>
    <cellStyle name="Normal 12" xfId="140"/>
    <cellStyle name="Normal 12 2" xfId="141"/>
    <cellStyle name="Normal 13" xfId="142"/>
    <cellStyle name="Normal 13 2" xfId="143"/>
    <cellStyle name="Normal 14" xfId="144"/>
    <cellStyle name="Normal 14 2" xfId="145"/>
    <cellStyle name="Normal 15" xfId="146"/>
    <cellStyle name="Normal 15 2" xfId="147"/>
    <cellStyle name="Normal 16" xfId="148"/>
    <cellStyle name="Normal 2" xfId="149"/>
    <cellStyle name="Normal 2 2" xfId="150"/>
    <cellStyle name="Normal 2 2 2" xfId="2"/>
    <cellStyle name="Normal 2 2 2 2" xfId="4"/>
    <cellStyle name="Normal 2 3" xfId="151"/>
    <cellStyle name="Normal 2 3 2" xfId="152"/>
    <cellStyle name="Normal 2 4" xfId="153"/>
    <cellStyle name="Normal 2_DGA" xfId="154"/>
    <cellStyle name="Normal 3" xfId="155"/>
    <cellStyle name="Normal 3 2" xfId="156"/>
    <cellStyle name="Normal 3 3" xfId="157"/>
    <cellStyle name="Normal 3 4" xfId="158"/>
    <cellStyle name="Normal 3 5" xfId="159"/>
    <cellStyle name="Normal 3 6" xfId="160"/>
    <cellStyle name="Normal 3_Sheet1" xfId="161"/>
    <cellStyle name="Normal 4" xfId="162"/>
    <cellStyle name="Normal 4 2" xfId="163"/>
    <cellStyle name="Normal 4 3" xfId="164"/>
    <cellStyle name="Normal 5" xfId="165"/>
    <cellStyle name="Normal 5 2" xfId="166"/>
    <cellStyle name="Normal 5 3" xfId="167"/>
    <cellStyle name="Normal 5 3 2" xfId="168"/>
    <cellStyle name="Normal 5 4" xfId="169"/>
    <cellStyle name="Normal 6" xfId="170"/>
    <cellStyle name="Normal 6 2" xfId="171"/>
    <cellStyle name="Normal 6 2 2" xfId="172"/>
    <cellStyle name="Normal 6 2 3" xfId="173"/>
    <cellStyle name="Normal 6 3" xfId="174"/>
    <cellStyle name="Normal 6 4" xfId="175"/>
    <cellStyle name="Normal 7" xfId="176"/>
    <cellStyle name="Normal 7 2" xfId="177"/>
    <cellStyle name="Normal 7 2 2" xfId="178"/>
    <cellStyle name="Normal 7 3" xfId="179"/>
    <cellStyle name="Normal 7 4" xfId="180"/>
    <cellStyle name="Normal 7 5" xfId="181"/>
    <cellStyle name="Normal 8" xfId="182"/>
    <cellStyle name="Normal 8 2" xfId="183"/>
    <cellStyle name="Normal 8 3" xfId="184"/>
    <cellStyle name="Normal 9" xfId="185"/>
    <cellStyle name="Normal 9 2" xfId="186"/>
    <cellStyle name="Normal 9 3" xfId="187"/>
    <cellStyle name="Normal_COMPARACION 2002-2001" xfId="3"/>
    <cellStyle name="Notas 2" xfId="188"/>
    <cellStyle name="Notas 2 2" xfId="189"/>
    <cellStyle name="Notas 2_Sheet1" xfId="190"/>
    <cellStyle name="Percent 2" xfId="191"/>
    <cellStyle name="Percent 2 2" xfId="192"/>
    <cellStyle name="Percent 3" xfId="193"/>
    <cellStyle name="Percent 4" xfId="194"/>
    <cellStyle name="Percent 5" xfId="195"/>
    <cellStyle name="Percent 6" xfId="196"/>
    <cellStyle name="Percent 7" xfId="197"/>
    <cellStyle name="Percent 7 2" xfId="198"/>
    <cellStyle name="Porcentual 2" xfId="199"/>
    <cellStyle name="Porcentual 2 2" xfId="200"/>
    <cellStyle name="Porcentual 2 3" xfId="201"/>
    <cellStyle name="Porcentual 3" xfId="202"/>
    <cellStyle name="Porcentual 3 2" xfId="203"/>
    <cellStyle name="Porcentual 3 3" xfId="204"/>
    <cellStyle name="Porcentual 4" xfId="205"/>
    <cellStyle name="Porcentual 4 2" xfId="206"/>
    <cellStyle name="Porcentual 4 3" xfId="207"/>
    <cellStyle name="Porcentual 5" xfId="208"/>
    <cellStyle name="Porcentual 6" xfId="209"/>
    <cellStyle name="Porcentual 6 2" xfId="210"/>
    <cellStyle name="Porcentual 7" xfId="211"/>
    <cellStyle name="Porcentual 7 2" xfId="212"/>
    <cellStyle name="Porcentual 8" xfId="213"/>
    <cellStyle name="Porcentual 8 2" xfId="214"/>
    <cellStyle name="Porcentual 9" xfId="215"/>
    <cellStyle name="Red Text" xfId="216"/>
    <cellStyle name="Salida 2" xfId="217"/>
    <cellStyle name="Texto de advertencia 2" xfId="218"/>
    <cellStyle name="Texto explicativo 2" xfId="219"/>
    <cellStyle name="Título 1 2" xfId="220"/>
    <cellStyle name="Título 2 2" xfId="221"/>
    <cellStyle name="Título 3 2" xfId="222"/>
    <cellStyle name="Título 4" xfId="223"/>
    <cellStyle name="TopGrey" xfId="224"/>
    <cellStyle name="Total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ABRIL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9"/>
  <sheetViews>
    <sheetView showGridLines="0" tabSelected="1" topLeftCell="B1" zoomScaleNormal="100" workbookViewId="0">
      <selection activeCell="O104" sqref="O104"/>
    </sheetView>
  </sheetViews>
  <sheetFormatPr baseColWidth="10" defaultColWidth="11.42578125" defaultRowHeight="12.75"/>
  <cols>
    <col min="1" max="1" width="1.5703125" customWidth="1"/>
    <col min="2" max="2" width="70.85546875" customWidth="1"/>
    <col min="3" max="6" width="11" customWidth="1"/>
    <col min="7" max="7" width="10.42578125" customWidth="1"/>
    <col min="8" max="11" width="10.28515625" customWidth="1"/>
    <col min="12" max="13" width="11.28515625" customWidth="1"/>
    <col min="14" max="14" width="9.5703125" customWidth="1"/>
    <col min="15" max="15" width="19.28515625" style="37" customWidth="1"/>
    <col min="16" max="16" width="15.7109375" customWidth="1"/>
    <col min="17" max="17" width="10.5703125" customWidth="1"/>
    <col min="18" max="18" width="11.7109375" customWidth="1"/>
  </cols>
  <sheetData>
    <row r="1" spans="2:28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18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3.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3.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23.25" customHeight="1">
      <c r="B6" s="8" t="s">
        <v>4</v>
      </c>
      <c r="C6" s="9">
        <v>2018</v>
      </c>
      <c r="D6" s="10"/>
      <c r="E6" s="10"/>
      <c r="F6" s="10"/>
      <c r="G6" s="11">
        <v>2018</v>
      </c>
      <c r="H6" s="9">
        <v>2019</v>
      </c>
      <c r="I6" s="10"/>
      <c r="J6" s="10"/>
      <c r="K6" s="10"/>
      <c r="L6" s="11">
        <v>2019</v>
      </c>
      <c r="M6" s="9" t="s">
        <v>5</v>
      </c>
      <c r="N6" s="12"/>
      <c r="O6" s="2"/>
      <c r="P6" s="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9.5" customHeight="1" thickBot="1">
      <c r="B7" s="13"/>
      <c r="C7" s="14" t="s">
        <v>6</v>
      </c>
      <c r="D7" s="14" t="s">
        <v>7</v>
      </c>
      <c r="E7" s="14" t="s">
        <v>8</v>
      </c>
      <c r="F7" s="14" t="s">
        <v>9</v>
      </c>
      <c r="G7" s="15"/>
      <c r="H7" s="16" t="s">
        <v>6</v>
      </c>
      <c r="I7" s="16" t="s">
        <v>7</v>
      </c>
      <c r="J7" s="16" t="s">
        <v>8</v>
      </c>
      <c r="K7" s="16" t="s">
        <v>9</v>
      </c>
      <c r="L7" s="15"/>
      <c r="M7" s="16" t="s">
        <v>10</v>
      </c>
      <c r="N7" s="16" t="s">
        <v>11</v>
      </c>
      <c r="O7" s="17"/>
      <c r="P7" s="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ht="15.95" customHeight="1" thickTop="1">
      <c r="B8" s="18" t="s">
        <v>12</v>
      </c>
      <c r="C8" s="19">
        <f t="shared" ref="C8:K8" si="0">+C9+C54+C55+C56+C72</f>
        <v>61031</v>
      </c>
      <c r="D8" s="19">
        <f t="shared" si="0"/>
        <v>42072.799999999996</v>
      </c>
      <c r="E8" s="19">
        <f t="shared" si="0"/>
        <v>45586.7</v>
      </c>
      <c r="F8" s="19">
        <f t="shared" si="0"/>
        <v>54035.5</v>
      </c>
      <c r="G8" s="19">
        <f t="shared" si="0"/>
        <v>202726</v>
      </c>
      <c r="H8" s="19">
        <f t="shared" si="0"/>
        <v>58570.200000000004</v>
      </c>
      <c r="I8" s="19">
        <f t="shared" si="0"/>
        <v>46918.7</v>
      </c>
      <c r="J8" s="19">
        <f t="shared" si="0"/>
        <v>51103.900000000009</v>
      </c>
      <c r="K8" s="19">
        <f t="shared" si="0"/>
        <v>66592</v>
      </c>
      <c r="L8" s="19">
        <f>+L9+L54+L55+L56+L72</f>
        <v>223184.80000000002</v>
      </c>
      <c r="M8" s="19">
        <f t="shared" ref="M8:M71" si="1">+L8-G8</f>
        <v>20458.800000000017</v>
      </c>
      <c r="N8" s="19">
        <f t="shared" ref="N8:N46" si="2">+M8/G8*100</f>
        <v>10.091848110257203</v>
      </c>
      <c r="O8" s="20"/>
      <c r="P8" s="2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 ht="15.95" customHeight="1">
      <c r="B9" s="22" t="s">
        <v>13</v>
      </c>
      <c r="C9" s="19">
        <f t="shared" ref="C9:L9" si="3">+C10+C15+C24+C43+C52+C53</f>
        <v>56505.4</v>
      </c>
      <c r="D9" s="19">
        <f t="shared" si="3"/>
        <v>38606.799999999996</v>
      </c>
      <c r="E9" s="19">
        <f t="shared" si="3"/>
        <v>42631.9</v>
      </c>
      <c r="F9" s="19">
        <f t="shared" si="3"/>
        <v>51190.5</v>
      </c>
      <c r="G9" s="19">
        <f t="shared" si="3"/>
        <v>188934.6</v>
      </c>
      <c r="H9" s="19">
        <f t="shared" si="3"/>
        <v>54864.5</v>
      </c>
      <c r="I9" s="19">
        <f t="shared" si="3"/>
        <v>43221.7</v>
      </c>
      <c r="J9" s="19">
        <f t="shared" si="3"/>
        <v>47468.600000000006</v>
      </c>
      <c r="K9" s="19">
        <f t="shared" si="3"/>
        <v>62755.7</v>
      </c>
      <c r="L9" s="19">
        <f t="shared" si="3"/>
        <v>208310.5</v>
      </c>
      <c r="M9" s="19">
        <f t="shared" si="1"/>
        <v>19375.899999999994</v>
      </c>
      <c r="N9" s="19">
        <f t="shared" si="2"/>
        <v>10.255347617641233</v>
      </c>
      <c r="O9" s="20"/>
      <c r="P9" s="2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ht="15.95" customHeight="1">
      <c r="B10" s="23" t="s">
        <v>14</v>
      </c>
      <c r="C10" s="24">
        <f t="shared" ref="C10" si="4">SUM(C11:C14)</f>
        <v>23819.500000000004</v>
      </c>
      <c r="D10" s="24">
        <f t="shared" ref="D10:L10" si="5">SUM(D11:D14)</f>
        <v>10960.300000000001</v>
      </c>
      <c r="E10" s="24">
        <f t="shared" si="5"/>
        <v>11304.000000000002</v>
      </c>
      <c r="F10" s="24">
        <f t="shared" si="5"/>
        <v>19385.3</v>
      </c>
      <c r="G10" s="24">
        <f t="shared" si="5"/>
        <v>65469.099999999991</v>
      </c>
      <c r="H10" s="24">
        <f t="shared" si="5"/>
        <v>17271.7</v>
      </c>
      <c r="I10" s="24">
        <f t="shared" si="5"/>
        <v>12598.4</v>
      </c>
      <c r="J10" s="24">
        <f t="shared" si="5"/>
        <v>14311.4</v>
      </c>
      <c r="K10" s="24">
        <f t="shared" si="5"/>
        <v>28383.4</v>
      </c>
      <c r="L10" s="24">
        <f t="shared" si="5"/>
        <v>72564.900000000009</v>
      </c>
      <c r="M10" s="24">
        <f t="shared" si="1"/>
        <v>7095.8000000000175</v>
      </c>
      <c r="N10" s="24">
        <f t="shared" si="2"/>
        <v>10.838395517885564</v>
      </c>
      <c r="O10" s="20"/>
      <c r="P10" s="2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15.95" customHeight="1">
      <c r="B11" s="25" t="s">
        <v>15</v>
      </c>
      <c r="C11" s="26">
        <v>5329.8</v>
      </c>
      <c r="D11" s="26">
        <v>4292.2</v>
      </c>
      <c r="E11" s="26">
        <v>4423.8</v>
      </c>
      <c r="F11" s="26">
        <v>4560.8</v>
      </c>
      <c r="G11" s="26">
        <f>SUM(C11:F11)</f>
        <v>18606.599999999999</v>
      </c>
      <c r="H11" s="26">
        <v>5895.3</v>
      </c>
      <c r="I11" s="26">
        <v>4890.8999999999996</v>
      </c>
      <c r="J11" s="26">
        <v>5026.2</v>
      </c>
      <c r="K11" s="26">
        <v>5274.5</v>
      </c>
      <c r="L11" s="26">
        <f>SUM(H11:K11)</f>
        <v>21086.9</v>
      </c>
      <c r="M11" s="26">
        <f t="shared" si="1"/>
        <v>2480.3000000000029</v>
      </c>
      <c r="N11" s="26">
        <f t="shared" si="2"/>
        <v>13.330216159857272</v>
      </c>
      <c r="O11" s="20"/>
      <c r="P11" s="2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ht="15.95" customHeight="1">
      <c r="B12" s="25" t="s">
        <v>16</v>
      </c>
      <c r="C12" s="26">
        <v>15498.1</v>
      </c>
      <c r="D12" s="26">
        <v>4884.7</v>
      </c>
      <c r="E12" s="26">
        <v>5045.3</v>
      </c>
      <c r="F12" s="26">
        <v>11730.6</v>
      </c>
      <c r="G12" s="26">
        <f>SUM(C12:F12)</f>
        <v>37158.699999999997</v>
      </c>
      <c r="H12" s="26">
        <v>7188</v>
      </c>
      <c r="I12" s="26">
        <v>5148.8</v>
      </c>
      <c r="J12" s="26">
        <v>5868.7</v>
      </c>
      <c r="K12" s="26">
        <v>19943.900000000001</v>
      </c>
      <c r="L12" s="26">
        <f>SUM(H12:K12)</f>
        <v>38149.4</v>
      </c>
      <c r="M12" s="26">
        <f t="shared" si="1"/>
        <v>990.70000000000437</v>
      </c>
      <c r="N12" s="26">
        <f t="shared" si="2"/>
        <v>2.6661320229179291</v>
      </c>
      <c r="O12" s="27"/>
      <c r="P12" s="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5.95" customHeight="1">
      <c r="B13" s="25" t="s">
        <v>17</v>
      </c>
      <c r="C13" s="26">
        <v>2899.9</v>
      </c>
      <c r="D13" s="26">
        <v>1690.2</v>
      </c>
      <c r="E13" s="26">
        <v>1727.2</v>
      </c>
      <c r="F13" s="26">
        <v>2945.8</v>
      </c>
      <c r="G13" s="26">
        <f>SUM(C13:F13)</f>
        <v>9263.1</v>
      </c>
      <c r="H13" s="26">
        <v>4032.5</v>
      </c>
      <c r="I13" s="26">
        <v>2435.4</v>
      </c>
      <c r="J13" s="26">
        <v>3218.6</v>
      </c>
      <c r="K13" s="26">
        <v>2981</v>
      </c>
      <c r="L13" s="26">
        <f>SUM(H13:K13)</f>
        <v>12667.5</v>
      </c>
      <c r="M13" s="26">
        <f t="shared" si="1"/>
        <v>3404.3999999999996</v>
      </c>
      <c r="N13" s="26">
        <f t="shared" si="2"/>
        <v>36.752275156265171</v>
      </c>
      <c r="O13" s="27"/>
      <c r="P13" s="27"/>
      <c r="Q13" s="27"/>
      <c r="R13" s="27"/>
      <c r="S13" s="27"/>
      <c r="T13" s="27"/>
      <c r="U13" s="27"/>
      <c r="V13" s="27"/>
      <c r="W13" s="27"/>
      <c r="X13" s="3"/>
      <c r="Y13" s="3"/>
      <c r="Z13" s="3"/>
      <c r="AA13" s="3"/>
      <c r="AB13" s="3"/>
    </row>
    <row r="14" spans="2:28" ht="15.95" customHeight="1">
      <c r="B14" s="25" t="s">
        <v>18</v>
      </c>
      <c r="C14" s="26">
        <v>91.7</v>
      </c>
      <c r="D14" s="26">
        <v>93.2</v>
      </c>
      <c r="E14" s="26">
        <v>107.7</v>
      </c>
      <c r="F14" s="26">
        <v>148.1</v>
      </c>
      <c r="G14" s="26">
        <f>SUM(C14:F14)</f>
        <v>440.70000000000005</v>
      </c>
      <c r="H14" s="26">
        <v>155.9</v>
      </c>
      <c r="I14" s="26">
        <v>123.3</v>
      </c>
      <c r="J14" s="26">
        <v>197.9</v>
      </c>
      <c r="K14" s="26">
        <v>184</v>
      </c>
      <c r="L14" s="26">
        <f>SUM(H14:K14)</f>
        <v>661.1</v>
      </c>
      <c r="M14" s="26">
        <f t="shared" si="1"/>
        <v>220.39999999999998</v>
      </c>
      <c r="N14" s="26">
        <f t="shared" si="2"/>
        <v>50.011345586566812</v>
      </c>
      <c r="O14" s="27"/>
      <c r="P14" s="28"/>
      <c r="Q14" s="2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28" ht="15.95" customHeight="1">
      <c r="B15" s="22" t="s">
        <v>19</v>
      </c>
      <c r="C15" s="29">
        <f t="shared" ref="C15:K15" si="6">+C16+C23</f>
        <v>1498.8999999999999</v>
      </c>
      <c r="D15" s="29">
        <f t="shared" si="6"/>
        <v>1566.8000000000002</v>
      </c>
      <c r="E15" s="29">
        <f t="shared" si="6"/>
        <v>2376.7999999999993</v>
      </c>
      <c r="F15" s="29">
        <f t="shared" si="6"/>
        <v>2753.6000000000004</v>
      </c>
      <c r="G15" s="29">
        <f t="shared" si="6"/>
        <v>8196.1</v>
      </c>
      <c r="H15" s="29">
        <f t="shared" si="6"/>
        <v>1777.3999999999999</v>
      </c>
      <c r="I15" s="29">
        <f t="shared" si="6"/>
        <v>1971.0000000000002</v>
      </c>
      <c r="J15" s="29">
        <f t="shared" si="6"/>
        <v>3117.2</v>
      </c>
      <c r="K15" s="29">
        <f t="shared" si="6"/>
        <v>3666.6</v>
      </c>
      <c r="L15" s="29">
        <f>+L16+L23</f>
        <v>10532.199999999999</v>
      </c>
      <c r="M15" s="29">
        <f t="shared" si="1"/>
        <v>2336.0999999999985</v>
      </c>
      <c r="N15" s="29">
        <f t="shared" si="2"/>
        <v>28.502580495601549</v>
      </c>
      <c r="O15" s="27"/>
      <c r="P15" s="6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15.95" customHeight="1">
      <c r="B16" s="30" t="s">
        <v>20</v>
      </c>
      <c r="C16" s="29">
        <f t="shared" ref="C16:L16" si="7">SUM(C17:C22)</f>
        <v>1401.6</v>
      </c>
      <c r="D16" s="29">
        <f t="shared" si="7"/>
        <v>1458.9</v>
      </c>
      <c r="E16" s="29">
        <f t="shared" si="7"/>
        <v>2233.0999999999995</v>
      </c>
      <c r="F16" s="29">
        <f t="shared" si="7"/>
        <v>2604.6000000000004</v>
      </c>
      <c r="G16" s="29">
        <f t="shared" si="7"/>
        <v>7698.2000000000007</v>
      </c>
      <c r="H16" s="29">
        <f t="shared" si="7"/>
        <v>1595.3</v>
      </c>
      <c r="I16" s="29">
        <f t="shared" si="7"/>
        <v>1779.3000000000002</v>
      </c>
      <c r="J16" s="29">
        <f t="shared" si="7"/>
        <v>2882.6</v>
      </c>
      <c r="K16" s="29">
        <f t="shared" si="7"/>
        <v>3543.6</v>
      </c>
      <c r="L16" s="29">
        <f t="shared" si="7"/>
        <v>9800.7999999999993</v>
      </c>
      <c r="M16" s="29">
        <f t="shared" si="1"/>
        <v>2102.5999999999985</v>
      </c>
      <c r="N16" s="29">
        <f t="shared" si="2"/>
        <v>27.312878335195219</v>
      </c>
      <c r="O16" s="17"/>
      <c r="P16" s="6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67" ht="15.95" customHeight="1">
      <c r="B17" s="31" t="s">
        <v>21</v>
      </c>
      <c r="C17" s="32">
        <v>57.4</v>
      </c>
      <c r="D17" s="33">
        <v>174.3</v>
      </c>
      <c r="E17" s="33">
        <v>821.6</v>
      </c>
      <c r="F17" s="33">
        <v>115.9</v>
      </c>
      <c r="G17" s="26">
        <f t="shared" ref="G17:G23" si="8">SUM(C17:F17)</f>
        <v>1169.2</v>
      </c>
      <c r="H17" s="34">
        <v>83.8</v>
      </c>
      <c r="I17" s="33">
        <v>201.5</v>
      </c>
      <c r="J17" s="33">
        <v>951</v>
      </c>
      <c r="K17" s="33">
        <v>134.5</v>
      </c>
      <c r="L17" s="26">
        <f t="shared" ref="L17:L23" si="9">SUM(H17:K17)</f>
        <v>1370.8</v>
      </c>
      <c r="M17" s="26">
        <f t="shared" si="1"/>
        <v>201.59999999999991</v>
      </c>
      <c r="N17" s="26">
        <f t="shared" si="2"/>
        <v>17.242559014710903</v>
      </c>
      <c r="O17" s="17"/>
      <c r="P17" s="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67" ht="15.95" customHeight="1">
      <c r="B18" s="31" t="s">
        <v>22</v>
      </c>
      <c r="C18" s="32">
        <v>171.2</v>
      </c>
      <c r="D18" s="33">
        <v>81.900000000000006</v>
      </c>
      <c r="E18" s="33">
        <v>96.9</v>
      </c>
      <c r="F18" s="33">
        <v>975.5</v>
      </c>
      <c r="G18" s="26">
        <f t="shared" si="8"/>
        <v>1325.5</v>
      </c>
      <c r="H18" s="34">
        <v>209</v>
      </c>
      <c r="I18" s="33">
        <v>107.1</v>
      </c>
      <c r="J18" s="33">
        <v>147</v>
      </c>
      <c r="K18" s="33">
        <v>1812.5</v>
      </c>
      <c r="L18" s="26">
        <f t="shared" si="9"/>
        <v>2275.6</v>
      </c>
      <c r="M18" s="26">
        <f t="shared" si="1"/>
        <v>950.09999999999991</v>
      </c>
      <c r="N18" s="26">
        <f t="shared" si="2"/>
        <v>71.678611844586939</v>
      </c>
      <c r="O18" s="35"/>
      <c r="P18" s="6"/>
      <c r="Q18" s="3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67" ht="15.95" customHeight="1">
      <c r="B19" s="31" t="s">
        <v>23</v>
      </c>
      <c r="C19" s="32">
        <v>401.2</v>
      </c>
      <c r="D19" s="33">
        <v>445.9</v>
      </c>
      <c r="E19" s="33">
        <v>513.6</v>
      </c>
      <c r="F19" s="33">
        <v>499.5</v>
      </c>
      <c r="G19" s="26">
        <f t="shared" si="8"/>
        <v>1860.1999999999998</v>
      </c>
      <c r="H19" s="34">
        <v>469.2</v>
      </c>
      <c r="I19" s="33">
        <v>510.8</v>
      </c>
      <c r="J19" s="33">
        <v>739</v>
      </c>
      <c r="K19" s="33">
        <v>537</v>
      </c>
      <c r="L19" s="26">
        <f t="shared" si="9"/>
        <v>2256</v>
      </c>
      <c r="M19" s="26">
        <f t="shared" si="1"/>
        <v>395.80000000000018</v>
      </c>
      <c r="N19" s="26">
        <f t="shared" si="2"/>
        <v>21.277282012686818</v>
      </c>
      <c r="O19" s="17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67" ht="15.95" customHeight="1">
      <c r="A20" s="37"/>
      <c r="B20" s="38" t="s">
        <v>24</v>
      </c>
      <c r="C20" s="26">
        <v>113.4</v>
      </c>
      <c r="D20" s="33">
        <v>97.3</v>
      </c>
      <c r="E20" s="33">
        <v>107.1</v>
      </c>
      <c r="F20" s="33">
        <v>102.5</v>
      </c>
      <c r="G20" s="26">
        <f t="shared" si="8"/>
        <v>420.29999999999995</v>
      </c>
      <c r="H20" s="39">
        <v>130.4</v>
      </c>
      <c r="I20" s="33">
        <v>111.2</v>
      </c>
      <c r="J20" s="33">
        <v>122.2</v>
      </c>
      <c r="K20" s="33">
        <v>112.2</v>
      </c>
      <c r="L20" s="26">
        <f t="shared" si="9"/>
        <v>476</v>
      </c>
      <c r="M20" s="26">
        <f t="shared" si="1"/>
        <v>55.700000000000045</v>
      </c>
      <c r="N20" s="26">
        <f t="shared" si="2"/>
        <v>13.252438734237462</v>
      </c>
      <c r="O20" s="17"/>
      <c r="P20" s="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67" ht="15.95" customHeight="1">
      <c r="B21" s="31" t="s">
        <v>25</v>
      </c>
      <c r="C21" s="26">
        <v>591.29999999999995</v>
      </c>
      <c r="D21" s="33">
        <v>589</v>
      </c>
      <c r="E21" s="33">
        <v>601.20000000000005</v>
      </c>
      <c r="F21" s="33">
        <v>795.9</v>
      </c>
      <c r="G21" s="26">
        <f t="shared" si="8"/>
        <v>2577.4</v>
      </c>
      <c r="H21" s="39">
        <v>616.9</v>
      </c>
      <c r="I21" s="33">
        <v>612.79999999999995</v>
      </c>
      <c r="J21" s="33">
        <v>828.7</v>
      </c>
      <c r="K21" s="33">
        <v>617.6</v>
      </c>
      <c r="L21" s="26">
        <f t="shared" si="9"/>
        <v>2675.9999999999995</v>
      </c>
      <c r="M21" s="26">
        <f t="shared" si="1"/>
        <v>98.599999999999454</v>
      </c>
      <c r="N21" s="26">
        <f t="shared" si="2"/>
        <v>3.8255606425079325</v>
      </c>
      <c r="O21" s="20"/>
      <c r="P21" s="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67" ht="15.95" customHeight="1">
      <c r="B22" s="38" t="s">
        <v>26</v>
      </c>
      <c r="C22" s="26">
        <v>67.099999999999994</v>
      </c>
      <c r="D22" s="33">
        <v>70.5</v>
      </c>
      <c r="E22" s="33">
        <v>92.7</v>
      </c>
      <c r="F22" s="33">
        <v>115.3</v>
      </c>
      <c r="G22" s="26">
        <f t="shared" si="8"/>
        <v>345.6</v>
      </c>
      <c r="H22" s="39">
        <v>86</v>
      </c>
      <c r="I22" s="33">
        <v>235.9</v>
      </c>
      <c r="J22" s="33">
        <v>94.7</v>
      </c>
      <c r="K22" s="33">
        <v>329.8</v>
      </c>
      <c r="L22" s="26">
        <f t="shared" si="9"/>
        <v>746.4</v>
      </c>
      <c r="M22" s="26">
        <f t="shared" si="1"/>
        <v>400.79999999999995</v>
      </c>
      <c r="N22" s="26">
        <f t="shared" si="2"/>
        <v>115.97222222222221</v>
      </c>
      <c r="O22" s="20"/>
      <c r="P22" s="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67" ht="15.95" customHeight="1">
      <c r="B23" s="30" t="s">
        <v>27</v>
      </c>
      <c r="C23" s="24">
        <v>97.3</v>
      </c>
      <c r="D23" s="40">
        <v>107.9</v>
      </c>
      <c r="E23" s="40">
        <v>143.69999999999999</v>
      </c>
      <c r="F23" s="40">
        <v>149</v>
      </c>
      <c r="G23" s="24">
        <f t="shared" si="8"/>
        <v>497.9</v>
      </c>
      <c r="H23" s="41">
        <v>182.1</v>
      </c>
      <c r="I23" s="40">
        <v>191.7</v>
      </c>
      <c r="J23" s="40">
        <v>234.6</v>
      </c>
      <c r="K23" s="40">
        <v>123</v>
      </c>
      <c r="L23" s="24">
        <f t="shared" si="9"/>
        <v>731.4</v>
      </c>
      <c r="M23" s="24">
        <f t="shared" si="1"/>
        <v>233.5</v>
      </c>
      <c r="N23" s="24">
        <f t="shared" si="2"/>
        <v>46.896967262502514</v>
      </c>
      <c r="O23" s="17"/>
      <c r="P23" s="6"/>
      <c r="Q23" s="3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67" ht="15.95" customHeight="1">
      <c r="B24" s="23" t="s">
        <v>28</v>
      </c>
      <c r="C24" s="24">
        <f t="shared" ref="C24:L24" si="10">+C25+C28+C36+C42</f>
        <v>28214.699999999993</v>
      </c>
      <c r="D24" s="24">
        <f t="shared" si="10"/>
        <v>23280.699999999997</v>
      </c>
      <c r="E24" s="24">
        <f t="shared" si="10"/>
        <v>25778</v>
      </c>
      <c r="F24" s="24">
        <f t="shared" si="10"/>
        <v>25997.899999999998</v>
      </c>
      <c r="G24" s="24">
        <f t="shared" si="10"/>
        <v>103271.3</v>
      </c>
      <c r="H24" s="41">
        <f>+H25+H28+H36+H42</f>
        <v>32450.6</v>
      </c>
      <c r="I24" s="24">
        <f t="shared" ref="I24:J24" si="11">+I25+I28+I36+I42</f>
        <v>25564.799999999999</v>
      </c>
      <c r="J24" s="24">
        <f t="shared" si="11"/>
        <v>26707.800000000003</v>
      </c>
      <c r="K24" s="24">
        <f t="shared" si="10"/>
        <v>27541.399999999998</v>
      </c>
      <c r="L24" s="24">
        <f t="shared" si="10"/>
        <v>112264.59999999999</v>
      </c>
      <c r="M24" s="24">
        <f t="shared" si="1"/>
        <v>8993.2999999999884</v>
      </c>
      <c r="N24" s="24">
        <f t="shared" si="2"/>
        <v>8.7084214104015238</v>
      </c>
      <c r="O24" s="17"/>
      <c r="P24" s="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67" ht="15.95" customHeight="1">
      <c r="B25" s="42" t="s">
        <v>29</v>
      </c>
      <c r="C25" s="24">
        <f t="shared" ref="C25:L25" si="12">+C26+C27</f>
        <v>17249.699999999997</v>
      </c>
      <c r="D25" s="24">
        <f t="shared" si="12"/>
        <v>14376.7</v>
      </c>
      <c r="E25" s="24">
        <f t="shared" si="12"/>
        <v>15077.8</v>
      </c>
      <c r="F25" s="24">
        <f t="shared" si="12"/>
        <v>16204.099999999999</v>
      </c>
      <c r="G25" s="24">
        <f t="shared" si="12"/>
        <v>62908.299999999996</v>
      </c>
      <c r="H25" s="41">
        <f>+H26+H27</f>
        <v>19553.900000000001</v>
      </c>
      <c r="I25" s="24">
        <f t="shared" ref="I25:J25" si="13">+I26+I27</f>
        <v>15600.7</v>
      </c>
      <c r="J25" s="24">
        <f t="shared" si="13"/>
        <v>16851.2</v>
      </c>
      <c r="K25" s="24">
        <f t="shared" si="12"/>
        <v>17600.5</v>
      </c>
      <c r="L25" s="24">
        <f t="shared" si="12"/>
        <v>69606.3</v>
      </c>
      <c r="M25" s="24">
        <f t="shared" si="1"/>
        <v>6698.0000000000073</v>
      </c>
      <c r="N25" s="24">
        <f t="shared" si="2"/>
        <v>10.647243686445202</v>
      </c>
      <c r="O25" s="43"/>
      <c r="P25" s="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67" ht="15.95" customHeight="1">
      <c r="B26" s="44" t="s">
        <v>30</v>
      </c>
      <c r="C26" s="26">
        <v>10810.3</v>
      </c>
      <c r="D26" s="26">
        <v>8324.9</v>
      </c>
      <c r="E26" s="26">
        <v>8178.3</v>
      </c>
      <c r="F26" s="26">
        <v>9442.2999999999993</v>
      </c>
      <c r="G26" s="26">
        <f>SUM(C26:F26)</f>
        <v>36755.799999999996</v>
      </c>
      <c r="H26" s="39">
        <v>11907</v>
      </c>
      <c r="I26" s="26">
        <v>9126.9</v>
      </c>
      <c r="J26" s="26">
        <v>9509.1</v>
      </c>
      <c r="K26" s="26">
        <v>10543.9</v>
      </c>
      <c r="L26" s="26">
        <f>SUM(H26:K26)</f>
        <v>41086.9</v>
      </c>
      <c r="M26" s="26">
        <f t="shared" si="1"/>
        <v>4331.1000000000058</v>
      </c>
      <c r="N26" s="26">
        <f t="shared" si="2"/>
        <v>11.783446422061298</v>
      </c>
      <c r="P26" s="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67" ht="15.95" customHeight="1">
      <c r="B27" s="44" t="s">
        <v>31</v>
      </c>
      <c r="C27" s="26">
        <v>6439.4</v>
      </c>
      <c r="D27" s="26">
        <v>6051.8</v>
      </c>
      <c r="E27" s="26">
        <v>6899.5</v>
      </c>
      <c r="F27" s="26">
        <v>6761.8</v>
      </c>
      <c r="G27" s="26">
        <f>SUM(C27:F27)</f>
        <v>26152.5</v>
      </c>
      <c r="H27" s="39">
        <v>7646.9</v>
      </c>
      <c r="I27" s="26">
        <v>6473.8</v>
      </c>
      <c r="J27" s="26">
        <v>7342.1</v>
      </c>
      <c r="K27" s="26">
        <v>7056.6</v>
      </c>
      <c r="L27" s="26">
        <f>SUM(H27:K27)</f>
        <v>28519.4</v>
      </c>
      <c r="M27" s="26">
        <f t="shared" si="1"/>
        <v>2366.9000000000015</v>
      </c>
      <c r="N27" s="26">
        <f t="shared" si="2"/>
        <v>9.0503775929643488</v>
      </c>
      <c r="O27" s="43"/>
      <c r="P27" s="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67" ht="15.95" customHeight="1">
      <c r="B28" s="45" t="s">
        <v>32</v>
      </c>
      <c r="C28" s="24">
        <f t="shared" ref="C28:G28" si="14">SUM(C29:C35)</f>
        <v>9139.6999999999989</v>
      </c>
      <c r="D28" s="24">
        <f t="shared" si="14"/>
        <v>7678.0999999999995</v>
      </c>
      <c r="E28" s="24">
        <f t="shared" si="14"/>
        <v>9596.2000000000007</v>
      </c>
      <c r="F28" s="24">
        <f t="shared" si="14"/>
        <v>8792.5999999999985</v>
      </c>
      <c r="G28" s="24">
        <f t="shared" si="14"/>
        <v>35206.6</v>
      </c>
      <c r="H28" s="41">
        <f>SUM(H29:H35)</f>
        <v>10622.099999999999</v>
      </c>
      <c r="I28" s="24">
        <f t="shared" ref="I28:J28" si="15">SUM(I29:I35)</f>
        <v>8639.7000000000025</v>
      </c>
      <c r="J28" s="24">
        <f t="shared" si="15"/>
        <v>8522.1</v>
      </c>
      <c r="K28" s="24">
        <f>SUM(K29:K35)</f>
        <v>8819.1999999999989</v>
      </c>
      <c r="L28" s="24">
        <f t="shared" ref="L28" si="16">SUM(L29:L35)</f>
        <v>36603.1</v>
      </c>
      <c r="M28" s="24">
        <f t="shared" si="1"/>
        <v>1396.5</v>
      </c>
      <c r="N28" s="24">
        <f t="shared" si="2"/>
        <v>3.9665858106150553</v>
      </c>
      <c r="O28" s="43"/>
      <c r="P28" s="2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67" ht="15.95" customHeight="1">
      <c r="B29" s="44" t="s">
        <v>33</v>
      </c>
      <c r="C29" s="32">
        <v>2699.4</v>
      </c>
      <c r="D29" s="32">
        <v>2584.1</v>
      </c>
      <c r="E29" s="32">
        <v>3895.1</v>
      </c>
      <c r="F29" s="32">
        <v>2814.7</v>
      </c>
      <c r="G29" s="26">
        <f t="shared" ref="G29:G35" si="17">SUM(C29:F29)</f>
        <v>11993.3</v>
      </c>
      <c r="H29" s="34">
        <v>3757.8</v>
      </c>
      <c r="I29" s="32">
        <v>3085.9</v>
      </c>
      <c r="J29" s="32">
        <v>2978.9</v>
      </c>
      <c r="K29" s="32">
        <v>2939.9</v>
      </c>
      <c r="L29" s="26">
        <f t="shared" ref="L29:L35" si="18">SUM(H29:K29)</f>
        <v>12762.5</v>
      </c>
      <c r="M29" s="26">
        <f t="shared" si="1"/>
        <v>769.20000000000073</v>
      </c>
      <c r="N29" s="26">
        <f t="shared" si="2"/>
        <v>6.4135809160114468</v>
      </c>
      <c r="O29" s="20"/>
      <c r="P29" s="20"/>
      <c r="Q29" s="20"/>
      <c r="R29" s="46"/>
      <c r="S29" s="20"/>
      <c r="T29" s="3"/>
      <c r="U29" s="3"/>
      <c r="V29" s="3"/>
      <c r="W29" s="3"/>
      <c r="X29" s="3"/>
      <c r="Y29" s="3"/>
      <c r="Z29" s="3"/>
      <c r="AA29" s="3"/>
      <c r="AB29" s="3"/>
    </row>
    <row r="30" spans="1:67" ht="15.95" customHeight="1">
      <c r="B30" s="44" t="s">
        <v>34</v>
      </c>
      <c r="C30" s="32">
        <v>1385.6</v>
      </c>
      <c r="D30" s="32">
        <v>1457.1</v>
      </c>
      <c r="E30" s="32">
        <v>2042</v>
      </c>
      <c r="F30" s="32">
        <v>1572.3</v>
      </c>
      <c r="G30" s="26">
        <f t="shared" si="17"/>
        <v>6457</v>
      </c>
      <c r="H30" s="34">
        <v>1725.2</v>
      </c>
      <c r="I30" s="32">
        <v>1545.4</v>
      </c>
      <c r="J30" s="32">
        <v>1502.5</v>
      </c>
      <c r="K30" s="32">
        <v>1595.9</v>
      </c>
      <c r="L30" s="26">
        <f t="shared" si="18"/>
        <v>6369</v>
      </c>
      <c r="M30" s="26">
        <f t="shared" si="1"/>
        <v>-88</v>
      </c>
      <c r="N30" s="26">
        <f t="shared" si="2"/>
        <v>-1.362862010221465</v>
      </c>
      <c r="O30" s="20"/>
      <c r="P30" s="21"/>
      <c r="Q30" s="3"/>
      <c r="R30" s="3"/>
      <c r="S30" s="3"/>
      <c r="T30" s="36"/>
      <c r="U30" s="3"/>
      <c r="V30" s="3"/>
      <c r="W30" s="3"/>
      <c r="X30" s="3"/>
      <c r="Y30" s="3"/>
      <c r="Z30" s="3"/>
      <c r="AA30" s="3"/>
      <c r="AB30" s="3"/>
    </row>
    <row r="31" spans="1:67" ht="15.95" customHeight="1">
      <c r="B31" s="44" t="s">
        <v>35</v>
      </c>
      <c r="C31" s="26">
        <v>3179.4</v>
      </c>
      <c r="D31" s="47">
        <v>2058</v>
      </c>
      <c r="E31" s="47">
        <v>1753.7</v>
      </c>
      <c r="F31" s="47">
        <v>2662.3</v>
      </c>
      <c r="G31" s="26">
        <f t="shared" si="17"/>
        <v>9653.4</v>
      </c>
      <c r="H31" s="39">
        <v>3308.3</v>
      </c>
      <c r="I31" s="47">
        <v>2130.4</v>
      </c>
      <c r="J31" s="47">
        <v>2301.8000000000002</v>
      </c>
      <c r="K31" s="47">
        <v>2528.4</v>
      </c>
      <c r="L31" s="26">
        <f>SUM(H31:K31)</f>
        <v>10268.900000000001</v>
      </c>
      <c r="M31" s="26">
        <f t="shared" si="1"/>
        <v>615.50000000000182</v>
      </c>
      <c r="N31" s="26">
        <f t="shared" si="2"/>
        <v>6.3759918785091445</v>
      </c>
      <c r="O31" s="20"/>
      <c r="P31" s="36"/>
      <c r="Q31" s="36"/>
      <c r="R31" s="3"/>
      <c r="S31" s="3"/>
      <c r="T31" s="3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.95" customHeight="1">
      <c r="B32" s="44" t="s">
        <v>36</v>
      </c>
      <c r="C32" s="26">
        <v>534.1</v>
      </c>
      <c r="D32" s="26">
        <v>97.9</v>
      </c>
      <c r="E32" s="26">
        <v>374.7</v>
      </c>
      <c r="F32" s="26">
        <v>196</v>
      </c>
      <c r="G32" s="26">
        <f t="shared" si="17"/>
        <v>1202.7</v>
      </c>
      <c r="H32" s="39">
        <v>367.6</v>
      </c>
      <c r="I32" s="26">
        <v>262.10000000000002</v>
      </c>
      <c r="J32" s="26">
        <v>243</v>
      </c>
      <c r="K32" s="26">
        <v>265.89999999999998</v>
      </c>
      <c r="L32" s="26">
        <f t="shared" si="18"/>
        <v>1138.5999999999999</v>
      </c>
      <c r="M32" s="26">
        <f t="shared" si="1"/>
        <v>-64.100000000000136</v>
      </c>
      <c r="N32" s="26">
        <f t="shared" si="2"/>
        <v>-5.3296748981458499</v>
      </c>
      <c r="O32" s="20"/>
      <c r="P32" s="20"/>
      <c r="Q32" s="20"/>
      <c r="R32" s="20"/>
      <c r="S32" s="2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2:67" ht="15.95" customHeight="1">
      <c r="B33" s="44" t="s">
        <v>37</v>
      </c>
      <c r="C33" s="26">
        <v>597.29999999999995</v>
      </c>
      <c r="D33" s="32">
        <v>564.4</v>
      </c>
      <c r="E33" s="32">
        <v>564.1</v>
      </c>
      <c r="F33" s="32">
        <v>605.5</v>
      </c>
      <c r="G33" s="26">
        <f t="shared" si="17"/>
        <v>2331.2999999999997</v>
      </c>
      <c r="H33" s="39">
        <v>620.79999999999995</v>
      </c>
      <c r="I33" s="32">
        <v>595.6</v>
      </c>
      <c r="J33" s="32">
        <v>595.6</v>
      </c>
      <c r="K33" s="32">
        <v>593.20000000000005</v>
      </c>
      <c r="L33" s="26">
        <f t="shared" si="18"/>
        <v>2405.1999999999998</v>
      </c>
      <c r="M33" s="26">
        <f t="shared" si="1"/>
        <v>73.900000000000091</v>
      </c>
      <c r="N33" s="26">
        <f t="shared" si="2"/>
        <v>3.1699052031055679</v>
      </c>
      <c r="O33" s="48"/>
      <c r="P33" s="49"/>
      <c r="Q33" s="21"/>
      <c r="R33" s="3"/>
      <c r="S33" s="3"/>
      <c r="T33" s="3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2:67" ht="15.95" customHeight="1">
      <c r="B34" s="44" t="s">
        <v>38</v>
      </c>
      <c r="C34" s="26">
        <v>510.6</v>
      </c>
      <c r="D34" s="32">
        <v>472.5</v>
      </c>
      <c r="E34" s="32">
        <v>436</v>
      </c>
      <c r="F34" s="32">
        <v>553.5</v>
      </c>
      <c r="G34" s="26">
        <f t="shared" si="17"/>
        <v>1972.6</v>
      </c>
      <c r="H34" s="39">
        <v>565</v>
      </c>
      <c r="I34" s="32">
        <v>584.20000000000005</v>
      </c>
      <c r="J34" s="32">
        <v>473.3</v>
      </c>
      <c r="K34" s="32">
        <v>616</v>
      </c>
      <c r="L34" s="26">
        <f t="shared" si="18"/>
        <v>2238.5</v>
      </c>
      <c r="M34" s="26">
        <f t="shared" si="1"/>
        <v>265.90000000000009</v>
      </c>
      <c r="N34" s="26">
        <f t="shared" si="2"/>
        <v>13.479671499543755</v>
      </c>
      <c r="O34" s="48"/>
      <c r="P34" s="21"/>
      <c r="Q34" s="21"/>
      <c r="R34" s="5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2:67" ht="15.95" customHeight="1">
      <c r="B35" s="44" t="s">
        <v>26</v>
      </c>
      <c r="C35" s="26">
        <v>233.3</v>
      </c>
      <c r="D35" s="32">
        <v>444.1</v>
      </c>
      <c r="E35" s="32">
        <v>530.6</v>
      </c>
      <c r="F35" s="32">
        <v>388.3</v>
      </c>
      <c r="G35" s="26">
        <f t="shared" si="17"/>
        <v>1596.3</v>
      </c>
      <c r="H35" s="39">
        <v>277.39999999999998</v>
      </c>
      <c r="I35" s="32">
        <v>436.1</v>
      </c>
      <c r="J35" s="32">
        <v>427</v>
      </c>
      <c r="K35" s="32">
        <v>279.89999999999998</v>
      </c>
      <c r="L35" s="26">
        <f t="shared" si="18"/>
        <v>1420.4</v>
      </c>
      <c r="M35" s="26">
        <f t="shared" si="1"/>
        <v>-175.89999999999986</v>
      </c>
      <c r="N35" s="26">
        <f t="shared" si="2"/>
        <v>-11.019231973939728</v>
      </c>
      <c r="O35" s="20"/>
      <c r="P35" s="21"/>
      <c r="Q35" s="21"/>
      <c r="R35" s="5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2:67" ht="15.95" customHeight="1">
      <c r="B36" s="42" t="s">
        <v>39</v>
      </c>
      <c r="C36" s="24">
        <f t="shared" ref="C36:L36" si="19">SUM(C37:C41)</f>
        <v>1731.5000000000002</v>
      </c>
      <c r="D36" s="24">
        <f t="shared" si="19"/>
        <v>1136.3</v>
      </c>
      <c r="E36" s="24">
        <f t="shared" si="19"/>
        <v>1002.9</v>
      </c>
      <c r="F36" s="24">
        <f t="shared" si="19"/>
        <v>870.90000000000009</v>
      </c>
      <c r="G36" s="24">
        <f t="shared" si="19"/>
        <v>4741.6000000000004</v>
      </c>
      <c r="H36" s="41">
        <f>SUM(H37:H41)</f>
        <v>2143.8000000000002</v>
      </c>
      <c r="I36" s="24">
        <f t="shared" ref="I36:J36" si="20">SUM(I37:I41)</f>
        <v>1218.6000000000001</v>
      </c>
      <c r="J36" s="24">
        <f t="shared" si="20"/>
        <v>1193.5</v>
      </c>
      <c r="K36" s="24">
        <f t="shared" si="19"/>
        <v>988.5</v>
      </c>
      <c r="L36" s="24">
        <f t="shared" si="19"/>
        <v>5544.4000000000005</v>
      </c>
      <c r="M36" s="24">
        <f t="shared" si="1"/>
        <v>802.80000000000018</v>
      </c>
      <c r="N36" s="24">
        <f t="shared" si="2"/>
        <v>16.930993757381476</v>
      </c>
      <c r="O36" s="43"/>
      <c r="P36" s="6"/>
      <c r="Q36" s="3"/>
      <c r="R36" s="50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67" ht="15.95" customHeight="1">
      <c r="B37" s="44" t="s">
        <v>40</v>
      </c>
      <c r="C37" s="26">
        <v>921.6</v>
      </c>
      <c r="D37" s="26">
        <v>765.4</v>
      </c>
      <c r="E37" s="26">
        <v>836.3</v>
      </c>
      <c r="F37" s="26">
        <v>725.2</v>
      </c>
      <c r="G37" s="26">
        <f t="shared" ref="G37:G42" si="21">SUM(C37:F37)</f>
        <v>3248.5</v>
      </c>
      <c r="H37" s="39">
        <v>994.1</v>
      </c>
      <c r="I37" s="26">
        <v>1039.7</v>
      </c>
      <c r="J37" s="26">
        <v>1023.6</v>
      </c>
      <c r="K37" s="26">
        <v>834.8</v>
      </c>
      <c r="L37" s="26">
        <f t="shared" ref="L37:L42" si="22">SUM(H37:K37)</f>
        <v>3892.2</v>
      </c>
      <c r="M37" s="26">
        <f t="shared" si="1"/>
        <v>643.69999999999982</v>
      </c>
      <c r="N37" s="26">
        <f t="shared" si="2"/>
        <v>19.815299368939503</v>
      </c>
      <c r="O37" s="43"/>
      <c r="P37" s="6"/>
      <c r="Q37" s="3"/>
      <c r="R37" s="50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67" ht="15.95" customHeight="1">
      <c r="B38" s="44" t="s">
        <v>41</v>
      </c>
      <c r="C38" s="26">
        <v>694.6</v>
      </c>
      <c r="D38" s="26">
        <v>254</v>
      </c>
      <c r="E38" s="26">
        <v>47.2</v>
      </c>
      <c r="F38" s="26">
        <v>36</v>
      </c>
      <c r="G38" s="26">
        <f t="shared" si="21"/>
        <v>1031.8000000000002</v>
      </c>
      <c r="H38" s="39">
        <v>1019.2</v>
      </c>
      <c r="I38" s="26">
        <v>59.6</v>
      </c>
      <c r="J38" s="26">
        <v>48.9</v>
      </c>
      <c r="K38" s="26">
        <v>41.1</v>
      </c>
      <c r="L38" s="26">
        <f t="shared" si="22"/>
        <v>1168.8</v>
      </c>
      <c r="M38" s="26">
        <f t="shared" si="1"/>
        <v>136.99999999999977</v>
      </c>
      <c r="N38" s="26">
        <f t="shared" si="2"/>
        <v>13.277767009110269</v>
      </c>
      <c r="O38" s="43"/>
      <c r="P38" s="6"/>
      <c r="Q38" s="3"/>
      <c r="R38" s="50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67" ht="15.95" customHeight="1">
      <c r="B39" s="44" t="s">
        <v>42</v>
      </c>
      <c r="C39" s="26">
        <v>12.2</v>
      </c>
      <c r="D39" s="26">
        <v>11.9</v>
      </c>
      <c r="E39" s="26">
        <v>12.7</v>
      </c>
      <c r="F39" s="26">
        <v>10.1</v>
      </c>
      <c r="G39" s="26">
        <f t="shared" si="21"/>
        <v>46.9</v>
      </c>
      <c r="H39" s="39">
        <v>18.8</v>
      </c>
      <c r="I39" s="26">
        <v>9.9</v>
      </c>
      <c r="J39" s="26">
        <v>13.1</v>
      </c>
      <c r="K39" s="26">
        <v>9.9</v>
      </c>
      <c r="L39" s="26">
        <f t="shared" si="22"/>
        <v>51.7</v>
      </c>
      <c r="M39" s="26">
        <f t="shared" si="1"/>
        <v>4.8000000000000043</v>
      </c>
      <c r="N39" s="26">
        <f t="shared" si="2"/>
        <v>10.234541577825169</v>
      </c>
      <c r="O39" s="2"/>
      <c r="P39" s="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67" ht="15.95" customHeight="1">
      <c r="B40" s="44" t="s">
        <v>43</v>
      </c>
      <c r="C40" s="26">
        <v>80.7</v>
      </c>
      <c r="D40" s="26">
        <v>82.6</v>
      </c>
      <c r="E40" s="26">
        <v>83.3</v>
      </c>
      <c r="F40" s="26">
        <v>77.5</v>
      </c>
      <c r="G40" s="26">
        <f t="shared" si="21"/>
        <v>324.10000000000002</v>
      </c>
      <c r="H40" s="39">
        <v>88.3</v>
      </c>
      <c r="I40" s="26">
        <v>86.2</v>
      </c>
      <c r="J40" s="26">
        <v>83.9</v>
      </c>
      <c r="K40" s="26">
        <v>77.7</v>
      </c>
      <c r="L40" s="26">
        <f t="shared" si="22"/>
        <v>336.09999999999997</v>
      </c>
      <c r="M40" s="26">
        <f t="shared" si="1"/>
        <v>11.999999999999943</v>
      </c>
      <c r="N40" s="26">
        <f t="shared" si="2"/>
        <v>3.7025609379820863</v>
      </c>
      <c r="O40" s="20"/>
      <c r="P40" s="2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67" ht="15.95" customHeight="1">
      <c r="B41" s="44" t="s">
        <v>44</v>
      </c>
      <c r="C41" s="26">
        <v>22.4</v>
      </c>
      <c r="D41" s="26">
        <v>22.4</v>
      </c>
      <c r="E41" s="26">
        <v>23.4</v>
      </c>
      <c r="F41" s="26">
        <v>22.1</v>
      </c>
      <c r="G41" s="26">
        <f t="shared" si="21"/>
        <v>90.299999999999983</v>
      </c>
      <c r="H41" s="39">
        <v>23.4</v>
      </c>
      <c r="I41" s="26">
        <v>23.2</v>
      </c>
      <c r="J41" s="26">
        <v>24</v>
      </c>
      <c r="K41" s="26">
        <v>25</v>
      </c>
      <c r="L41" s="26">
        <f t="shared" si="22"/>
        <v>95.6</v>
      </c>
      <c r="M41" s="26">
        <f t="shared" si="1"/>
        <v>5.3000000000000114</v>
      </c>
      <c r="N41" s="26">
        <f t="shared" si="2"/>
        <v>5.8693244739756505</v>
      </c>
      <c r="O41" s="2"/>
      <c r="P41" s="3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67" ht="15.95" customHeight="1">
      <c r="B42" s="42" t="s">
        <v>45</v>
      </c>
      <c r="C42" s="24">
        <v>93.8</v>
      </c>
      <c r="D42" s="24">
        <v>89.6</v>
      </c>
      <c r="E42" s="24">
        <v>101.1</v>
      </c>
      <c r="F42" s="24">
        <v>130.30000000000001</v>
      </c>
      <c r="G42" s="24">
        <f t="shared" si="21"/>
        <v>414.8</v>
      </c>
      <c r="H42" s="41">
        <v>130.80000000000001</v>
      </c>
      <c r="I42" s="24">
        <v>105.8</v>
      </c>
      <c r="J42" s="24">
        <v>141</v>
      </c>
      <c r="K42" s="24">
        <v>133.19999999999999</v>
      </c>
      <c r="L42" s="24">
        <f t="shared" si="22"/>
        <v>510.8</v>
      </c>
      <c r="M42" s="24">
        <f t="shared" si="1"/>
        <v>96</v>
      </c>
      <c r="N42" s="24">
        <f t="shared" si="2"/>
        <v>23.143683702989392</v>
      </c>
      <c r="O42" s="17"/>
      <c r="P42" s="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67" ht="15.95" customHeight="1">
      <c r="B43" s="23" t="s">
        <v>46</v>
      </c>
      <c r="C43" s="51">
        <f t="shared" ref="C43:L43" si="23">+C44+C47+C48</f>
        <v>2903.5</v>
      </c>
      <c r="D43" s="51">
        <f t="shared" si="23"/>
        <v>2743.7000000000003</v>
      </c>
      <c r="E43" s="51">
        <f t="shared" si="23"/>
        <v>3111.2000000000003</v>
      </c>
      <c r="F43" s="51">
        <f t="shared" si="23"/>
        <v>2999.1</v>
      </c>
      <c r="G43" s="51">
        <f t="shared" si="23"/>
        <v>11757.500000000002</v>
      </c>
      <c r="H43" s="52">
        <f>+H44+H47+H48</f>
        <v>3294.5</v>
      </c>
      <c r="I43" s="51">
        <f t="shared" ref="I43:J43" si="24">+I44+I47+I48</f>
        <v>3014.7999999999997</v>
      </c>
      <c r="J43" s="51">
        <f t="shared" si="24"/>
        <v>3257.3</v>
      </c>
      <c r="K43" s="51">
        <f t="shared" si="23"/>
        <v>3104.4</v>
      </c>
      <c r="L43" s="51">
        <f t="shared" si="23"/>
        <v>12671</v>
      </c>
      <c r="M43" s="51">
        <f t="shared" si="1"/>
        <v>913.49999999999818</v>
      </c>
      <c r="N43" s="51">
        <f t="shared" si="2"/>
        <v>7.7695088241547774</v>
      </c>
      <c r="O43" s="53"/>
      <c r="P43" s="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67" ht="15.95" customHeight="1">
      <c r="B44" s="54" t="s">
        <v>47</v>
      </c>
      <c r="C44" s="55">
        <f t="shared" ref="C44" si="25">SUM(C45:C46)</f>
        <v>2254.3000000000002</v>
      </c>
      <c r="D44" s="55">
        <f t="shared" ref="D44:G44" si="26">SUM(D45:D46)</f>
        <v>2124.7000000000003</v>
      </c>
      <c r="E44" s="55">
        <f t="shared" si="26"/>
        <v>2476.3000000000002</v>
      </c>
      <c r="F44" s="55">
        <f t="shared" si="26"/>
        <v>2288.1</v>
      </c>
      <c r="G44" s="55">
        <f t="shared" si="26"/>
        <v>9143.4000000000015</v>
      </c>
      <c r="H44" s="56">
        <f>SUM(H45:H46)</f>
        <v>2539.6999999999998</v>
      </c>
      <c r="I44" s="55">
        <f t="shared" ref="I44:L44" si="27">SUM(I45:I46)</f>
        <v>2312.1999999999998</v>
      </c>
      <c r="J44" s="55">
        <f t="shared" si="27"/>
        <v>2538.3000000000002</v>
      </c>
      <c r="K44" s="55">
        <f t="shared" si="27"/>
        <v>2353.5</v>
      </c>
      <c r="L44" s="55">
        <f t="shared" si="27"/>
        <v>9743.7000000000007</v>
      </c>
      <c r="M44" s="55">
        <f t="shared" si="1"/>
        <v>600.29999999999927</v>
      </c>
      <c r="N44" s="55">
        <f t="shared" si="2"/>
        <v>6.5653914298838423</v>
      </c>
      <c r="O44" s="2"/>
      <c r="P44" s="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67" ht="15.95" customHeight="1">
      <c r="B45" s="44" t="s">
        <v>48</v>
      </c>
      <c r="C45" s="26">
        <v>2208.8000000000002</v>
      </c>
      <c r="D45" s="47">
        <v>2079.3000000000002</v>
      </c>
      <c r="E45" s="47">
        <v>2387</v>
      </c>
      <c r="F45" s="47">
        <v>2288.1</v>
      </c>
      <c r="G45" s="26">
        <f>SUM(C45:F45)</f>
        <v>8963.2000000000007</v>
      </c>
      <c r="H45" s="39">
        <v>2539.6999999999998</v>
      </c>
      <c r="I45" s="47">
        <v>2312.1999999999998</v>
      </c>
      <c r="J45" s="47">
        <v>2538.3000000000002</v>
      </c>
      <c r="K45" s="47">
        <v>2353.5</v>
      </c>
      <c r="L45" s="26">
        <f>SUM(H45:K45)</f>
        <v>9743.7000000000007</v>
      </c>
      <c r="M45" s="26">
        <f t="shared" si="1"/>
        <v>780.5</v>
      </c>
      <c r="N45" s="26">
        <f t="shared" si="2"/>
        <v>8.7078275615851481</v>
      </c>
      <c r="O45" s="2"/>
      <c r="P45" s="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67" ht="15.95" customHeight="1">
      <c r="B46" s="44" t="s">
        <v>26</v>
      </c>
      <c r="C46" s="26">
        <v>45.5</v>
      </c>
      <c r="D46" s="47">
        <v>45.4</v>
      </c>
      <c r="E46" s="47">
        <v>89.3</v>
      </c>
      <c r="F46" s="47">
        <v>0</v>
      </c>
      <c r="G46" s="26">
        <f>SUM(C46:F46)</f>
        <v>180.2</v>
      </c>
      <c r="H46" s="39">
        <v>0</v>
      </c>
      <c r="I46" s="47">
        <v>0</v>
      </c>
      <c r="J46" s="47">
        <v>0</v>
      </c>
      <c r="K46" s="47">
        <v>0</v>
      </c>
      <c r="L46" s="26">
        <f>SUM(H46:K46)</f>
        <v>0</v>
      </c>
      <c r="M46" s="26">
        <f t="shared" si="1"/>
        <v>-180.2</v>
      </c>
      <c r="N46" s="26">
        <f t="shared" si="2"/>
        <v>-100</v>
      </c>
      <c r="O46" s="2"/>
      <c r="P46" s="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67" ht="15.95" customHeight="1">
      <c r="B47" s="54" t="s">
        <v>49</v>
      </c>
      <c r="C47" s="55">
        <v>0</v>
      </c>
      <c r="D47" s="57">
        <v>0</v>
      </c>
      <c r="E47" s="57">
        <v>0</v>
      </c>
      <c r="F47" s="57">
        <v>0</v>
      </c>
      <c r="G47" s="55">
        <f>SUM(C47:F47)</f>
        <v>0</v>
      </c>
      <c r="H47" s="56">
        <v>0</v>
      </c>
      <c r="I47" s="57">
        <v>0</v>
      </c>
      <c r="J47" s="57">
        <v>0</v>
      </c>
      <c r="K47" s="57">
        <v>0</v>
      </c>
      <c r="L47" s="55">
        <f>SUM(H47:K47)</f>
        <v>0</v>
      </c>
      <c r="M47" s="58">
        <f t="shared" si="1"/>
        <v>0</v>
      </c>
      <c r="N47" s="58">
        <v>0</v>
      </c>
      <c r="O47" s="2"/>
      <c r="P47" s="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67" ht="15.95" customHeight="1">
      <c r="B48" s="54" t="s">
        <v>50</v>
      </c>
      <c r="C48" s="55">
        <f t="shared" ref="C48:L48" si="28">SUM(C49:C51)</f>
        <v>649.20000000000005</v>
      </c>
      <c r="D48" s="55">
        <f t="shared" si="28"/>
        <v>619</v>
      </c>
      <c r="E48" s="55">
        <f t="shared" si="28"/>
        <v>634.9</v>
      </c>
      <c r="F48" s="55">
        <f t="shared" si="28"/>
        <v>711</v>
      </c>
      <c r="G48" s="55">
        <f t="shared" si="28"/>
        <v>2614.1</v>
      </c>
      <c r="H48" s="56">
        <f>SUM(H49:H51)</f>
        <v>754.8</v>
      </c>
      <c r="I48" s="55">
        <f t="shared" ref="I48:J48" si="29">SUM(I49:I51)</f>
        <v>702.6</v>
      </c>
      <c r="J48" s="55">
        <f t="shared" si="29"/>
        <v>719</v>
      </c>
      <c r="K48" s="55">
        <f t="shared" si="28"/>
        <v>750.90000000000009</v>
      </c>
      <c r="L48" s="55">
        <f t="shared" si="28"/>
        <v>2927.3</v>
      </c>
      <c r="M48" s="55">
        <f t="shared" si="1"/>
        <v>313.20000000000027</v>
      </c>
      <c r="N48" s="55">
        <f t="shared" ref="N48:N73" si="30">+M48/G48*100</f>
        <v>11.981178990857284</v>
      </c>
      <c r="O48" s="2"/>
      <c r="P48" s="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 ht="15.95" customHeight="1">
      <c r="B49" s="44" t="s">
        <v>51</v>
      </c>
      <c r="C49" s="26">
        <v>615.6</v>
      </c>
      <c r="D49" s="47">
        <v>586</v>
      </c>
      <c r="E49" s="47">
        <v>601</v>
      </c>
      <c r="F49" s="47">
        <v>678.6</v>
      </c>
      <c r="G49" s="26">
        <f t="shared" ref="G49:G55" si="31">SUM(C49:F49)</f>
        <v>2481.1999999999998</v>
      </c>
      <c r="H49" s="39">
        <v>692.8</v>
      </c>
      <c r="I49" s="47">
        <v>669.5</v>
      </c>
      <c r="J49" s="47">
        <v>676.6</v>
      </c>
      <c r="K49" s="47">
        <v>703.7</v>
      </c>
      <c r="L49" s="26">
        <f t="shared" ref="L49:L55" si="32">SUM(H49:K49)</f>
        <v>2742.6000000000004</v>
      </c>
      <c r="M49" s="26">
        <f t="shared" si="1"/>
        <v>261.40000000000055</v>
      </c>
      <c r="N49" s="26">
        <f t="shared" si="30"/>
        <v>10.535224891181709</v>
      </c>
      <c r="O49" s="59"/>
      <c r="P49" s="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 ht="15.95" customHeight="1">
      <c r="B50" s="44" t="s">
        <v>52</v>
      </c>
      <c r="C50" s="26">
        <v>13</v>
      </c>
      <c r="D50" s="47">
        <v>11</v>
      </c>
      <c r="E50" s="47">
        <v>12.5</v>
      </c>
      <c r="F50" s="47">
        <v>12.3</v>
      </c>
      <c r="G50" s="26">
        <f t="shared" si="31"/>
        <v>48.8</v>
      </c>
      <c r="H50" s="39">
        <v>14.2</v>
      </c>
      <c r="I50" s="47">
        <v>12.1</v>
      </c>
      <c r="J50" s="47">
        <v>13.3</v>
      </c>
      <c r="K50" s="47">
        <v>11.6</v>
      </c>
      <c r="L50" s="26">
        <f t="shared" si="32"/>
        <v>51.199999999999996</v>
      </c>
      <c r="M50" s="26">
        <f t="shared" si="1"/>
        <v>2.3999999999999986</v>
      </c>
      <c r="N50" s="26">
        <f t="shared" si="30"/>
        <v>4.9180327868852434</v>
      </c>
      <c r="O50" s="2"/>
      <c r="P50" s="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ht="15.95" customHeight="1">
      <c r="B51" s="44" t="s">
        <v>26</v>
      </c>
      <c r="C51" s="26">
        <v>20.6</v>
      </c>
      <c r="D51" s="47">
        <v>22</v>
      </c>
      <c r="E51" s="47">
        <v>21.4</v>
      </c>
      <c r="F51" s="47">
        <v>20.100000000000001</v>
      </c>
      <c r="G51" s="26">
        <f t="shared" si="31"/>
        <v>84.1</v>
      </c>
      <c r="H51" s="39">
        <v>47.8</v>
      </c>
      <c r="I51" s="47">
        <v>21</v>
      </c>
      <c r="J51" s="47">
        <v>29.1</v>
      </c>
      <c r="K51" s="47">
        <v>35.6</v>
      </c>
      <c r="L51" s="26">
        <f t="shared" si="32"/>
        <v>133.5</v>
      </c>
      <c r="M51" s="26">
        <f t="shared" si="1"/>
        <v>49.400000000000006</v>
      </c>
      <c r="N51" s="26">
        <f t="shared" si="30"/>
        <v>58.739595719381697</v>
      </c>
      <c r="O51" s="20"/>
      <c r="P51" s="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ht="15.95" customHeight="1">
      <c r="B52" s="23" t="s">
        <v>53</v>
      </c>
      <c r="C52" s="24">
        <v>68.8</v>
      </c>
      <c r="D52" s="19">
        <v>55.2</v>
      </c>
      <c r="E52" s="19">
        <v>61.8</v>
      </c>
      <c r="F52" s="19">
        <v>54.6</v>
      </c>
      <c r="G52" s="24">
        <f t="shared" si="31"/>
        <v>240.4</v>
      </c>
      <c r="H52" s="41">
        <v>70</v>
      </c>
      <c r="I52" s="19">
        <v>72.7</v>
      </c>
      <c r="J52" s="19">
        <v>74.8</v>
      </c>
      <c r="K52" s="19">
        <v>59.8</v>
      </c>
      <c r="L52" s="24">
        <f t="shared" si="32"/>
        <v>277.3</v>
      </c>
      <c r="M52" s="24">
        <f t="shared" si="1"/>
        <v>36.900000000000006</v>
      </c>
      <c r="N52" s="24">
        <f t="shared" si="30"/>
        <v>15.349417637271218</v>
      </c>
      <c r="O52" s="60"/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 ht="15.95" customHeight="1">
      <c r="B53" s="23" t="s">
        <v>54</v>
      </c>
      <c r="C53" s="24">
        <v>0</v>
      </c>
      <c r="D53" s="19">
        <v>0.1</v>
      </c>
      <c r="E53" s="19">
        <v>0.1</v>
      </c>
      <c r="F53" s="19">
        <v>0</v>
      </c>
      <c r="G53" s="24">
        <f t="shared" si="31"/>
        <v>0.2</v>
      </c>
      <c r="H53" s="41">
        <v>0.3</v>
      </c>
      <c r="I53" s="19">
        <v>0</v>
      </c>
      <c r="J53" s="19">
        <v>0.1</v>
      </c>
      <c r="K53" s="19">
        <v>0.1</v>
      </c>
      <c r="L53" s="24">
        <f t="shared" si="32"/>
        <v>0.5</v>
      </c>
      <c r="M53" s="24">
        <f t="shared" si="1"/>
        <v>0.3</v>
      </c>
      <c r="N53" s="24">
        <f t="shared" si="30"/>
        <v>149.99999999999997</v>
      </c>
      <c r="O53" s="2"/>
      <c r="P53" s="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 ht="15.95" customHeight="1">
      <c r="B54" s="23" t="s">
        <v>55</v>
      </c>
      <c r="C54" s="24">
        <v>314.39999999999998</v>
      </c>
      <c r="D54" s="19">
        <v>179.1</v>
      </c>
      <c r="E54" s="19">
        <v>184</v>
      </c>
      <c r="F54" s="19">
        <v>179.5</v>
      </c>
      <c r="G54" s="24">
        <f t="shared" si="31"/>
        <v>857</v>
      </c>
      <c r="H54" s="41">
        <v>192.9</v>
      </c>
      <c r="I54" s="19">
        <v>176.2</v>
      </c>
      <c r="J54" s="19">
        <v>215.9</v>
      </c>
      <c r="K54" s="19">
        <v>190.4</v>
      </c>
      <c r="L54" s="24">
        <f t="shared" si="32"/>
        <v>775.4</v>
      </c>
      <c r="M54" s="24">
        <f t="shared" si="1"/>
        <v>-81.600000000000023</v>
      </c>
      <c r="N54" s="24">
        <f t="shared" si="30"/>
        <v>-9.5215869311551948</v>
      </c>
      <c r="O54" s="2"/>
      <c r="P54" s="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 ht="15.95" customHeight="1">
      <c r="B55" s="23" t="s">
        <v>56</v>
      </c>
      <c r="C55" s="24">
        <v>0</v>
      </c>
      <c r="D55" s="19">
        <v>0.3</v>
      </c>
      <c r="E55" s="19">
        <v>0.2</v>
      </c>
      <c r="F55" s="19">
        <v>0.1</v>
      </c>
      <c r="G55" s="24">
        <f t="shared" si="31"/>
        <v>0.6</v>
      </c>
      <c r="H55" s="41">
        <v>0.1</v>
      </c>
      <c r="I55" s="19">
        <v>0.1</v>
      </c>
      <c r="J55" s="19">
        <v>0.3</v>
      </c>
      <c r="K55" s="19">
        <v>0.2</v>
      </c>
      <c r="L55" s="24">
        <f t="shared" si="32"/>
        <v>0.7</v>
      </c>
      <c r="M55" s="24">
        <f t="shared" si="1"/>
        <v>9.9999999999999978E-2</v>
      </c>
      <c r="N55" s="24">
        <f t="shared" si="30"/>
        <v>16.666666666666664</v>
      </c>
      <c r="O55" s="59"/>
      <c r="P55" s="61"/>
      <c r="Q55" s="6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2:28" ht="15.95" customHeight="1">
      <c r="B56" s="63" t="s">
        <v>57</v>
      </c>
      <c r="C56" s="24">
        <f t="shared" ref="C56:K56" si="33">+C57+C67+C71</f>
        <v>2204.5</v>
      </c>
      <c r="D56" s="24">
        <f t="shared" si="33"/>
        <v>1677.5</v>
      </c>
      <c r="E56" s="24">
        <f t="shared" si="33"/>
        <v>1764.0000000000002</v>
      </c>
      <c r="F56" s="24">
        <f t="shared" si="33"/>
        <v>1621.8999999999999</v>
      </c>
      <c r="G56" s="24">
        <f t="shared" si="33"/>
        <v>7267.9</v>
      </c>
      <c r="H56" s="41">
        <f>+H57+H67+H71</f>
        <v>2270.8000000000002</v>
      </c>
      <c r="I56" s="24">
        <f t="shared" ref="I56:J56" si="34">+I57+I67+I71</f>
        <v>1833.8</v>
      </c>
      <c r="J56" s="24">
        <f t="shared" si="34"/>
        <v>2307.1</v>
      </c>
      <c r="K56" s="24">
        <f t="shared" si="33"/>
        <v>2264.3999999999996</v>
      </c>
      <c r="L56" s="24">
        <f>+L57+L67+L71</f>
        <v>8676.0999999999985</v>
      </c>
      <c r="M56" s="24">
        <f t="shared" si="1"/>
        <v>1408.1999999999989</v>
      </c>
      <c r="N56" s="24">
        <f t="shared" si="30"/>
        <v>19.375610561510186</v>
      </c>
      <c r="O56" s="20"/>
      <c r="P56" s="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2:28" ht="15.95" customHeight="1">
      <c r="B57" s="64" t="s">
        <v>58</v>
      </c>
      <c r="C57" s="24">
        <f t="shared" ref="C57:L57" si="35">+C58+C63</f>
        <v>1929.8</v>
      </c>
      <c r="D57" s="24">
        <f t="shared" si="35"/>
        <v>1437.4</v>
      </c>
      <c r="E57" s="24">
        <f t="shared" si="35"/>
        <v>1431.8000000000002</v>
      </c>
      <c r="F57" s="24">
        <f t="shared" si="35"/>
        <v>1374.2</v>
      </c>
      <c r="G57" s="24">
        <f t="shared" si="35"/>
        <v>6173.2</v>
      </c>
      <c r="H57" s="41">
        <f>+H58+H63</f>
        <v>1925.1000000000001</v>
      </c>
      <c r="I57" s="24">
        <f t="shared" ref="I57:J57" si="36">+I58+I63</f>
        <v>1374</v>
      </c>
      <c r="J57" s="24">
        <f t="shared" si="36"/>
        <v>1873.6999999999998</v>
      </c>
      <c r="K57" s="24">
        <f t="shared" si="35"/>
        <v>1807.1999999999998</v>
      </c>
      <c r="L57" s="24">
        <f t="shared" si="35"/>
        <v>6979.9999999999991</v>
      </c>
      <c r="M57" s="24">
        <f t="shared" si="1"/>
        <v>806.79999999999927</v>
      </c>
      <c r="N57" s="24">
        <f t="shared" si="30"/>
        <v>13.06939674722995</v>
      </c>
      <c r="O57" s="20"/>
      <c r="P57" s="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5.95" customHeight="1">
      <c r="B58" s="42" t="s">
        <v>59</v>
      </c>
      <c r="C58" s="24">
        <f t="shared" ref="C58" si="37">SUM(C59:C62)</f>
        <v>90</v>
      </c>
      <c r="D58" s="24">
        <f t="shared" ref="D58:G58" si="38">SUM(D59:D62)</f>
        <v>85.6</v>
      </c>
      <c r="E58" s="24">
        <f t="shared" si="38"/>
        <v>105.7</v>
      </c>
      <c r="F58" s="24">
        <f t="shared" si="38"/>
        <v>79.5</v>
      </c>
      <c r="G58" s="24">
        <f t="shared" si="38"/>
        <v>360.79999999999995</v>
      </c>
      <c r="H58" s="41">
        <f>SUM(H59:H62)</f>
        <v>107.89999999999999</v>
      </c>
      <c r="I58" s="24">
        <f t="shared" ref="I58:L58" si="39">SUM(I59:I62)</f>
        <v>81.099999999999994</v>
      </c>
      <c r="J58" s="24">
        <f t="shared" si="39"/>
        <v>112.80000000000001</v>
      </c>
      <c r="K58" s="24">
        <f t="shared" si="39"/>
        <v>92.1</v>
      </c>
      <c r="L58" s="24">
        <f t="shared" si="39"/>
        <v>393.89999999999992</v>
      </c>
      <c r="M58" s="24">
        <f t="shared" si="1"/>
        <v>33.099999999999966</v>
      </c>
      <c r="N58" s="24">
        <f t="shared" si="30"/>
        <v>9.1740576496673967</v>
      </c>
      <c r="O58" s="2"/>
      <c r="P58" s="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2:28" ht="15.95" customHeight="1">
      <c r="B59" s="44" t="s">
        <v>60</v>
      </c>
      <c r="C59" s="26">
        <v>86.3</v>
      </c>
      <c r="D59" s="65">
        <v>81.099999999999994</v>
      </c>
      <c r="E59" s="65">
        <v>90.5</v>
      </c>
      <c r="F59" s="65">
        <v>74.900000000000006</v>
      </c>
      <c r="G59" s="26">
        <f>SUM(C59:F59)</f>
        <v>332.79999999999995</v>
      </c>
      <c r="H59" s="39">
        <v>81.8</v>
      </c>
      <c r="I59" s="65">
        <v>78.3</v>
      </c>
      <c r="J59" s="65">
        <v>99.8</v>
      </c>
      <c r="K59" s="65">
        <v>89.2</v>
      </c>
      <c r="L59" s="26">
        <f>SUM(H59:K59)</f>
        <v>349.09999999999997</v>
      </c>
      <c r="M59" s="26">
        <f t="shared" si="1"/>
        <v>16.300000000000011</v>
      </c>
      <c r="N59" s="26">
        <f t="shared" si="30"/>
        <v>4.8978365384615428</v>
      </c>
      <c r="O59" s="66"/>
      <c r="P59" s="61"/>
      <c r="Q59" s="67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2:28" ht="15.95" customHeight="1">
      <c r="B60" s="44" t="s">
        <v>61</v>
      </c>
      <c r="C60" s="26">
        <v>1.4</v>
      </c>
      <c r="D60" s="68">
        <v>2.7</v>
      </c>
      <c r="E60" s="68">
        <v>2.7</v>
      </c>
      <c r="F60" s="68">
        <v>2.9</v>
      </c>
      <c r="G60" s="26">
        <f>SUM(C60:F60)</f>
        <v>9.6999999999999993</v>
      </c>
      <c r="H60" s="39">
        <v>1.2</v>
      </c>
      <c r="I60" s="68">
        <v>2.1</v>
      </c>
      <c r="J60" s="68">
        <v>2.4</v>
      </c>
      <c r="K60" s="68">
        <v>2</v>
      </c>
      <c r="L60" s="26">
        <f>SUM(H60:K60)</f>
        <v>7.6999999999999993</v>
      </c>
      <c r="M60" s="26">
        <f t="shared" si="1"/>
        <v>-2</v>
      </c>
      <c r="N60" s="26">
        <f t="shared" si="30"/>
        <v>-20.618556701030929</v>
      </c>
      <c r="O60" s="2"/>
      <c r="P60" s="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2:28" ht="15.95" customHeight="1">
      <c r="B61" s="69" t="s">
        <v>62</v>
      </c>
      <c r="C61" s="26">
        <v>2.2000000000000002</v>
      </c>
      <c r="D61" s="68">
        <v>1.7</v>
      </c>
      <c r="E61" s="68">
        <v>12.1</v>
      </c>
      <c r="F61" s="68">
        <v>1.6</v>
      </c>
      <c r="G61" s="26">
        <f>SUM(C61:F61)</f>
        <v>17.600000000000001</v>
      </c>
      <c r="H61" s="39">
        <v>24.8</v>
      </c>
      <c r="I61" s="68">
        <v>0.7</v>
      </c>
      <c r="J61" s="68">
        <v>10.4</v>
      </c>
      <c r="K61" s="68">
        <v>0.8</v>
      </c>
      <c r="L61" s="26">
        <f>SUM(H61:K61)</f>
        <v>36.699999999999996</v>
      </c>
      <c r="M61" s="26">
        <f t="shared" si="1"/>
        <v>19.099999999999994</v>
      </c>
      <c r="N61" s="26">
        <f t="shared" si="30"/>
        <v>108.52272727272722</v>
      </c>
      <c r="O61" s="20"/>
      <c r="P61" s="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2:28" ht="15.95" customHeight="1">
      <c r="B62" s="44" t="s">
        <v>63</v>
      </c>
      <c r="C62" s="26">
        <v>0.1</v>
      </c>
      <c r="D62" s="26">
        <v>0.1</v>
      </c>
      <c r="E62" s="26">
        <v>0.4</v>
      </c>
      <c r="F62" s="26">
        <v>0.1</v>
      </c>
      <c r="G62" s="26">
        <f>SUM(C62:F62)</f>
        <v>0.70000000000000007</v>
      </c>
      <c r="H62" s="39">
        <v>0.1</v>
      </c>
      <c r="I62" s="26">
        <v>0</v>
      </c>
      <c r="J62" s="26">
        <v>0.2</v>
      </c>
      <c r="K62" s="26">
        <v>0.1</v>
      </c>
      <c r="L62" s="26">
        <f>SUM(H62:K62)</f>
        <v>0.4</v>
      </c>
      <c r="M62" s="26">
        <f t="shared" si="1"/>
        <v>-0.30000000000000004</v>
      </c>
      <c r="N62" s="26">
        <f t="shared" si="30"/>
        <v>-42.857142857142861</v>
      </c>
      <c r="O62" s="20"/>
      <c r="P62" s="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2:28" ht="15.95" customHeight="1">
      <c r="B63" s="42" t="s">
        <v>64</v>
      </c>
      <c r="C63" s="24">
        <f t="shared" ref="C63:L63" si="40">SUM(C64:C66)</f>
        <v>1839.8</v>
      </c>
      <c r="D63" s="24">
        <f t="shared" si="40"/>
        <v>1351.8000000000002</v>
      </c>
      <c r="E63" s="24">
        <f t="shared" si="40"/>
        <v>1326.1000000000001</v>
      </c>
      <c r="F63" s="24">
        <f t="shared" si="40"/>
        <v>1294.7</v>
      </c>
      <c r="G63" s="24">
        <f t="shared" si="40"/>
        <v>5812.4</v>
      </c>
      <c r="H63" s="70">
        <f>SUM(H64:H66)</f>
        <v>1817.2</v>
      </c>
      <c r="I63" s="24">
        <f t="shared" ref="I63:J63" si="41">SUM(I64:I66)</f>
        <v>1292.9000000000001</v>
      </c>
      <c r="J63" s="24">
        <f t="shared" si="41"/>
        <v>1760.8999999999999</v>
      </c>
      <c r="K63" s="24">
        <f t="shared" si="40"/>
        <v>1715.1</v>
      </c>
      <c r="L63" s="24">
        <f t="shared" si="40"/>
        <v>6586.0999999999995</v>
      </c>
      <c r="M63" s="24">
        <f t="shared" si="1"/>
        <v>773.69999999999982</v>
      </c>
      <c r="N63" s="24">
        <f t="shared" si="30"/>
        <v>13.311196751772073</v>
      </c>
      <c r="O63" s="2"/>
      <c r="P63" s="2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28" ht="15.95" customHeight="1">
      <c r="B64" s="69" t="s">
        <v>65</v>
      </c>
      <c r="C64" s="26">
        <v>24.6</v>
      </c>
      <c r="D64" s="47">
        <v>19.899999999999999</v>
      </c>
      <c r="E64" s="47">
        <v>17.399999999999999</v>
      </c>
      <c r="F64" s="47">
        <v>16.3</v>
      </c>
      <c r="G64" s="26">
        <f>SUM(C64:F64)</f>
        <v>78.2</v>
      </c>
      <c r="H64" s="71">
        <v>28.4</v>
      </c>
      <c r="I64" s="47">
        <v>25.7</v>
      </c>
      <c r="J64" s="47">
        <v>23.6</v>
      </c>
      <c r="K64" s="47">
        <v>22</v>
      </c>
      <c r="L64" s="26">
        <f>SUM(H64:K64)</f>
        <v>99.699999999999989</v>
      </c>
      <c r="M64" s="26">
        <f t="shared" si="1"/>
        <v>21.499999999999986</v>
      </c>
      <c r="N64" s="26">
        <f t="shared" si="30"/>
        <v>27.493606138107396</v>
      </c>
      <c r="O64" s="20"/>
      <c r="P64" s="7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ht="15.95" customHeight="1">
      <c r="B65" s="69" t="s">
        <v>66</v>
      </c>
      <c r="C65" s="73">
        <v>1720.7</v>
      </c>
      <c r="D65" s="47">
        <v>1241.4000000000001</v>
      </c>
      <c r="E65" s="47">
        <v>1250.7</v>
      </c>
      <c r="F65" s="47">
        <v>1227</v>
      </c>
      <c r="G65" s="73">
        <f>SUM(C65:F65)</f>
        <v>5439.8</v>
      </c>
      <c r="H65" s="74">
        <v>1707.8</v>
      </c>
      <c r="I65" s="47">
        <v>1229.2</v>
      </c>
      <c r="J65" s="47">
        <v>1637.8</v>
      </c>
      <c r="K65" s="47">
        <v>1602.6</v>
      </c>
      <c r="L65" s="73">
        <f>SUM(H65:K65)</f>
        <v>6177.4</v>
      </c>
      <c r="M65" s="26">
        <f t="shared" si="1"/>
        <v>737.59999999999945</v>
      </c>
      <c r="N65" s="26">
        <f t="shared" si="30"/>
        <v>13.559322033898294</v>
      </c>
      <c r="O65" s="2"/>
      <c r="P65" s="7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 ht="15.95" customHeight="1">
      <c r="B66" s="69" t="s">
        <v>26</v>
      </c>
      <c r="C66" s="26">
        <v>94.5</v>
      </c>
      <c r="D66" s="47">
        <v>90.5</v>
      </c>
      <c r="E66" s="47">
        <v>58</v>
      </c>
      <c r="F66" s="47">
        <v>51.4</v>
      </c>
      <c r="G66" s="26">
        <f>SUM(C66:F66)</f>
        <v>294.39999999999998</v>
      </c>
      <c r="H66" s="71">
        <v>81</v>
      </c>
      <c r="I66" s="47">
        <v>38</v>
      </c>
      <c r="J66" s="47">
        <v>99.5</v>
      </c>
      <c r="K66" s="47">
        <v>90.5</v>
      </c>
      <c r="L66" s="26">
        <f>SUM(H66:K66)</f>
        <v>309</v>
      </c>
      <c r="M66" s="26">
        <f t="shared" si="1"/>
        <v>14.600000000000023</v>
      </c>
      <c r="N66" s="26">
        <f t="shared" si="30"/>
        <v>4.9592391304347911</v>
      </c>
      <c r="O66" s="2"/>
      <c r="P66" s="7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ht="15.95" customHeight="1">
      <c r="B67" s="64" t="s">
        <v>67</v>
      </c>
      <c r="C67" s="19">
        <f t="shared" ref="C67:L67" si="42">SUM(C68:C70)</f>
        <v>271.10000000000002</v>
      </c>
      <c r="D67" s="19">
        <f t="shared" si="42"/>
        <v>236.79999999999998</v>
      </c>
      <c r="E67" s="19">
        <f t="shared" si="42"/>
        <v>328.5</v>
      </c>
      <c r="F67" s="19">
        <f t="shared" si="42"/>
        <v>244.1</v>
      </c>
      <c r="G67" s="19">
        <f t="shared" si="42"/>
        <v>1080.5</v>
      </c>
      <c r="H67" s="75">
        <f>SUM(H68:H70)</f>
        <v>341.40000000000003</v>
      </c>
      <c r="I67" s="19">
        <f t="shared" ref="I67:J67" si="43">SUM(I68:I70)</f>
        <v>454.7</v>
      </c>
      <c r="J67" s="19">
        <f t="shared" si="43"/>
        <v>428.1</v>
      </c>
      <c r="K67" s="19">
        <f t="shared" si="42"/>
        <v>452.5</v>
      </c>
      <c r="L67" s="19">
        <f t="shared" si="42"/>
        <v>1676.6999999999998</v>
      </c>
      <c r="M67" s="19">
        <f t="shared" si="1"/>
        <v>596.19999999999982</v>
      </c>
      <c r="N67" s="19">
        <f t="shared" si="30"/>
        <v>55.17815826006477</v>
      </c>
      <c r="O67" s="2"/>
      <c r="P67" s="7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28" ht="15.95" customHeight="1">
      <c r="B68" s="44" t="s">
        <v>68</v>
      </c>
      <c r="C68" s="26">
        <v>184.2</v>
      </c>
      <c r="D68" s="47">
        <v>169.1</v>
      </c>
      <c r="E68" s="47">
        <v>248.6</v>
      </c>
      <c r="F68" s="47">
        <v>168.6</v>
      </c>
      <c r="G68" s="26">
        <f>SUM(C68:F68)</f>
        <v>770.5</v>
      </c>
      <c r="H68" s="39">
        <v>259.3</v>
      </c>
      <c r="I68" s="47">
        <v>388.3</v>
      </c>
      <c r="J68" s="47">
        <v>352.8</v>
      </c>
      <c r="K68" s="47">
        <v>380.8</v>
      </c>
      <c r="L68" s="26">
        <f>SUM(H68:K68)</f>
        <v>1381.2</v>
      </c>
      <c r="M68" s="26">
        <f t="shared" si="1"/>
        <v>610.70000000000005</v>
      </c>
      <c r="N68" s="26">
        <f t="shared" si="30"/>
        <v>79.260220635950688</v>
      </c>
      <c r="O68" s="20"/>
      <c r="P68" s="7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2:28" ht="15.95" customHeight="1">
      <c r="B69" s="44" t="s">
        <v>69</v>
      </c>
      <c r="C69" s="26">
        <v>84.4</v>
      </c>
      <c r="D69" s="47">
        <v>65.3</v>
      </c>
      <c r="E69" s="47">
        <v>77.5</v>
      </c>
      <c r="F69" s="47">
        <v>72.900000000000006</v>
      </c>
      <c r="G69" s="26">
        <f>SUM(C69:F69)</f>
        <v>300.10000000000002</v>
      </c>
      <c r="H69" s="39">
        <v>79.3</v>
      </c>
      <c r="I69" s="47">
        <v>63.7</v>
      </c>
      <c r="J69" s="47">
        <v>72.400000000000006</v>
      </c>
      <c r="K69" s="47">
        <v>69</v>
      </c>
      <c r="L69" s="26">
        <f>SUM(H69:K69)</f>
        <v>284.39999999999998</v>
      </c>
      <c r="M69" s="26">
        <f t="shared" si="1"/>
        <v>-15.700000000000045</v>
      </c>
      <c r="N69" s="26">
        <f t="shared" si="30"/>
        <v>-5.2315894701766226</v>
      </c>
      <c r="O69" s="20"/>
      <c r="P69" s="7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2:28" ht="15.95" customHeight="1">
      <c r="B70" s="44" t="s">
        <v>26</v>
      </c>
      <c r="C70" s="26">
        <v>2.5</v>
      </c>
      <c r="D70" s="47">
        <v>2.4</v>
      </c>
      <c r="E70" s="47">
        <v>2.4</v>
      </c>
      <c r="F70" s="47">
        <v>2.6</v>
      </c>
      <c r="G70" s="26">
        <f>SUM(C70:F70)</f>
        <v>9.9</v>
      </c>
      <c r="H70" s="39">
        <v>2.8</v>
      </c>
      <c r="I70" s="47">
        <v>2.7</v>
      </c>
      <c r="J70" s="47">
        <v>2.9</v>
      </c>
      <c r="K70" s="47">
        <v>2.7</v>
      </c>
      <c r="L70" s="26">
        <f>SUM(H70:K70)</f>
        <v>11.100000000000001</v>
      </c>
      <c r="M70" s="26">
        <f t="shared" si="1"/>
        <v>1.2000000000000011</v>
      </c>
      <c r="N70" s="26">
        <f t="shared" si="30"/>
        <v>12.121212121212132</v>
      </c>
      <c r="O70" s="2"/>
      <c r="P70" s="7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ht="15.95" customHeight="1">
      <c r="B71" s="64" t="s">
        <v>70</v>
      </c>
      <c r="C71" s="24">
        <v>3.6</v>
      </c>
      <c r="D71" s="19">
        <v>3.3</v>
      </c>
      <c r="E71" s="19">
        <v>3.7</v>
      </c>
      <c r="F71" s="19">
        <v>3.6</v>
      </c>
      <c r="G71" s="24">
        <f>SUM(C71:F71)</f>
        <v>14.200000000000001</v>
      </c>
      <c r="H71" s="41">
        <v>4.3</v>
      </c>
      <c r="I71" s="19">
        <v>5.0999999999999996</v>
      </c>
      <c r="J71" s="19">
        <v>5.3</v>
      </c>
      <c r="K71" s="19">
        <v>4.7</v>
      </c>
      <c r="L71" s="24">
        <f>SUM(H71:K71)</f>
        <v>19.399999999999999</v>
      </c>
      <c r="M71" s="26">
        <f t="shared" si="1"/>
        <v>5.1999999999999975</v>
      </c>
      <c r="N71" s="26">
        <f t="shared" si="30"/>
        <v>36.619718309859131</v>
      </c>
      <c r="O71" s="20"/>
      <c r="P71" s="7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15.95" customHeight="1">
      <c r="B72" s="23" t="s">
        <v>71</v>
      </c>
      <c r="C72" s="19">
        <f t="shared" ref="C72:K72" si="44">+C73+C78+C79</f>
        <v>2006.7</v>
      </c>
      <c r="D72" s="19">
        <f t="shared" si="44"/>
        <v>1609.1</v>
      </c>
      <c r="E72" s="19">
        <f t="shared" si="44"/>
        <v>1006.6</v>
      </c>
      <c r="F72" s="19">
        <f t="shared" si="44"/>
        <v>1043.5</v>
      </c>
      <c r="G72" s="19">
        <f t="shared" si="44"/>
        <v>5665.9</v>
      </c>
      <c r="H72" s="75">
        <f>+H73+H78+H79</f>
        <v>1241.9000000000001</v>
      </c>
      <c r="I72" s="19">
        <f t="shared" ref="I72:J72" si="45">+I73+I78+I79</f>
        <v>1686.8999999999999</v>
      </c>
      <c r="J72" s="19">
        <f t="shared" si="45"/>
        <v>1112</v>
      </c>
      <c r="K72" s="19">
        <f t="shared" si="44"/>
        <v>1381.3</v>
      </c>
      <c r="L72" s="19">
        <f>+L73+L78+L79</f>
        <v>5422.1</v>
      </c>
      <c r="M72" s="19">
        <f t="shared" ref="M72:M89" si="46">+L72-G72</f>
        <v>-243.79999999999927</v>
      </c>
      <c r="N72" s="19">
        <f t="shared" si="30"/>
        <v>-4.3029351029845095</v>
      </c>
      <c r="O72" s="2"/>
      <c r="P72" s="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ht="15.95" customHeight="1">
      <c r="B73" s="64" t="s">
        <v>72</v>
      </c>
      <c r="C73" s="19">
        <f t="shared" ref="C73" si="47">SUM(C74:C77)</f>
        <v>1822.4</v>
      </c>
      <c r="D73" s="19">
        <f t="shared" ref="D73:G73" si="48">SUM(D74:D77)</f>
        <v>841.59999999999991</v>
      </c>
      <c r="E73" s="19">
        <f t="shared" si="48"/>
        <v>199.5</v>
      </c>
      <c r="F73" s="19">
        <f t="shared" si="48"/>
        <v>262.10000000000002</v>
      </c>
      <c r="G73" s="19">
        <f t="shared" si="48"/>
        <v>3125.6000000000004</v>
      </c>
      <c r="H73" s="75">
        <f>SUM(H74:H77)</f>
        <v>702.1</v>
      </c>
      <c r="I73" s="19">
        <f t="shared" ref="I73:L73" si="49">SUM(I74:I77)</f>
        <v>1091.3</v>
      </c>
      <c r="J73" s="19">
        <f t="shared" si="49"/>
        <v>353.3</v>
      </c>
      <c r="K73" s="19">
        <f t="shared" si="49"/>
        <v>845.5</v>
      </c>
      <c r="L73" s="19">
        <f t="shared" si="49"/>
        <v>2992.2</v>
      </c>
      <c r="M73" s="19">
        <f t="shared" si="46"/>
        <v>-133.40000000000055</v>
      </c>
      <c r="N73" s="19">
        <f t="shared" si="30"/>
        <v>-4.2679805477348518</v>
      </c>
      <c r="O73" s="2"/>
      <c r="P73" s="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2:28" ht="15.95" customHeight="1">
      <c r="B74" s="44" t="s">
        <v>73</v>
      </c>
      <c r="C74" s="26">
        <v>0</v>
      </c>
      <c r="D74" s="26">
        <v>0</v>
      </c>
      <c r="E74" s="26">
        <v>0</v>
      </c>
      <c r="F74" s="26">
        <v>0</v>
      </c>
      <c r="G74" s="26">
        <f t="shared" ref="G74:G80" si="50">SUM(C74:F74)</f>
        <v>0</v>
      </c>
      <c r="H74" s="39">
        <v>0</v>
      </c>
      <c r="I74" s="26">
        <v>0</v>
      </c>
      <c r="J74" s="26">
        <v>0</v>
      </c>
      <c r="K74" s="26">
        <v>0</v>
      </c>
      <c r="L74" s="26">
        <f t="shared" ref="L74:L80" si="51">SUM(H74:K74)</f>
        <v>0</v>
      </c>
      <c r="M74" s="76">
        <f t="shared" si="46"/>
        <v>0</v>
      </c>
      <c r="N74" s="58">
        <v>0</v>
      </c>
      <c r="O74" s="2"/>
      <c r="P74" s="2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2:28" ht="15.95" customHeight="1">
      <c r="B75" s="44" t="s">
        <v>74</v>
      </c>
      <c r="C75" s="26">
        <v>1586.9</v>
      </c>
      <c r="D75" s="26">
        <v>325.3</v>
      </c>
      <c r="E75" s="26">
        <v>0</v>
      </c>
      <c r="F75" s="26">
        <v>30.2</v>
      </c>
      <c r="G75" s="26">
        <f t="shared" si="50"/>
        <v>1942.4</v>
      </c>
      <c r="H75" s="39">
        <v>474.2</v>
      </c>
      <c r="I75" s="26">
        <v>880.9</v>
      </c>
      <c r="J75" s="26">
        <v>191.9</v>
      </c>
      <c r="K75" s="26">
        <v>646.70000000000005</v>
      </c>
      <c r="L75" s="26">
        <f t="shared" si="51"/>
        <v>2193.6999999999998</v>
      </c>
      <c r="M75" s="26">
        <f t="shared" si="46"/>
        <v>251.29999999999973</v>
      </c>
      <c r="N75" s="19">
        <f>+M75/G75*100</f>
        <v>12.937602965403611</v>
      </c>
      <c r="O75" s="2"/>
      <c r="P75" s="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ht="15.95" customHeight="1">
      <c r="B76" s="44" t="s">
        <v>75</v>
      </c>
      <c r="C76" s="26">
        <v>226.2</v>
      </c>
      <c r="D76" s="26">
        <v>516.29999999999995</v>
      </c>
      <c r="E76" s="26">
        <v>199.5</v>
      </c>
      <c r="F76" s="26">
        <v>231.9</v>
      </c>
      <c r="G76" s="26">
        <f t="shared" si="50"/>
        <v>1173.9000000000001</v>
      </c>
      <c r="H76" s="39">
        <v>227.9</v>
      </c>
      <c r="I76" s="26">
        <v>210.4</v>
      </c>
      <c r="J76" s="26">
        <v>161.4</v>
      </c>
      <c r="K76" s="26">
        <v>198.8</v>
      </c>
      <c r="L76" s="26">
        <f t="shared" si="51"/>
        <v>798.5</v>
      </c>
      <c r="M76" s="26">
        <f t="shared" si="46"/>
        <v>-375.40000000000009</v>
      </c>
      <c r="N76" s="26">
        <f>+M76/G76*100</f>
        <v>-31.978873839338963</v>
      </c>
      <c r="O76" s="2"/>
      <c r="P76" s="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ht="15.95" customHeight="1">
      <c r="B77" s="44" t="s">
        <v>26</v>
      </c>
      <c r="C77" s="26">
        <v>9.3000000000000007</v>
      </c>
      <c r="D77" s="47">
        <v>0</v>
      </c>
      <c r="E77" s="47">
        <v>0</v>
      </c>
      <c r="F77" s="47">
        <v>0</v>
      </c>
      <c r="G77" s="26">
        <f t="shared" si="50"/>
        <v>9.3000000000000007</v>
      </c>
      <c r="H77" s="39">
        <v>0</v>
      </c>
      <c r="I77" s="47">
        <v>0</v>
      </c>
      <c r="J77" s="47">
        <v>0</v>
      </c>
      <c r="K77" s="47">
        <v>0</v>
      </c>
      <c r="L77" s="26">
        <f t="shared" si="51"/>
        <v>0</v>
      </c>
      <c r="M77" s="26">
        <f t="shared" si="46"/>
        <v>-9.3000000000000007</v>
      </c>
      <c r="N77" s="26">
        <f>+M77/G77*100</f>
        <v>-100</v>
      </c>
      <c r="O77" s="20"/>
      <c r="P77" s="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ht="15.95" customHeight="1">
      <c r="B78" s="64" t="s">
        <v>76</v>
      </c>
      <c r="C78" s="24">
        <v>12.3</v>
      </c>
      <c r="D78" s="19">
        <v>9.6999999999999993</v>
      </c>
      <c r="E78" s="19">
        <v>12.1</v>
      </c>
      <c r="F78" s="19">
        <v>16</v>
      </c>
      <c r="G78" s="24">
        <f t="shared" si="50"/>
        <v>50.1</v>
      </c>
      <c r="H78" s="41">
        <v>18.8</v>
      </c>
      <c r="I78" s="19">
        <v>15.8</v>
      </c>
      <c r="J78" s="19">
        <v>17.600000000000001</v>
      </c>
      <c r="K78" s="19">
        <v>31.1</v>
      </c>
      <c r="L78" s="24">
        <f t="shared" si="51"/>
        <v>83.300000000000011</v>
      </c>
      <c r="M78" s="24">
        <f t="shared" si="46"/>
        <v>33.20000000000001</v>
      </c>
      <c r="N78" s="24">
        <f>+M78/G78*100</f>
        <v>66.267465069860293</v>
      </c>
      <c r="O78" s="77"/>
      <c r="P78" s="78"/>
      <c r="Q78" s="79"/>
      <c r="R78" s="79"/>
      <c r="S78" s="79"/>
      <c r="T78" s="79"/>
      <c r="U78" s="3"/>
      <c r="V78" s="3"/>
      <c r="W78" s="3"/>
      <c r="X78" s="3"/>
      <c r="Y78" s="3"/>
      <c r="Z78" s="3"/>
      <c r="AA78" s="3"/>
      <c r="AB78" s="3"/>
    </row>
    <row r="79" spans="2:28" ht="15.75" customHeight="1">
      <c r="B79" s="80" t="s">
        <v>77</v>
      </c>
      <c r="C79" s="24">
        <v>172</v>
      </c>
      <c r="D79" s="19">
        <v>757.8</v>
      </c>
      <c r="E79" s="19">
        <v>795</v>
      </c>
      <c r="F79" s="19">
        <v>765.4</v>
      </c>
      <c r="G79" s="24">
        <f t="shared" si="50"/>
        <v>2490.1999999999998</v>
      </c>
      <c r="H79" s="24">
        <v>521</v>
      </c>
      <c r="I79" s="24">
        <v>579.79999999999995</v>
      </c>
      <c r="J79" s="24">
        <v>741.1</v>
      </c>
      <c r="K79" s="24">
        <v>504.7</v>
      </c>
      <c r="L79" s="24">
        <f t="shared" si="51"/>
        <v>2346.6</v>
      </c>
      <c r="M79" s="24">
        <f t="shared" si="46"/>
        <v>-143.59999999999991</v>
      </c>
      <c r="N79" s="24">
        <f t="shared" ref="N79:N82" si="52">+M79/G79*100</f>
        <v>-5.7666050919604821</v>
      </c>
      <c r="O79" s="2"/>
      <c r="P79" s="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ht="15.95" customHeight="1">
      <c r="B80" s="81" t="s">
        <v>78</v>
      </c>
      <c r="C80" s="26">
        <v>152.69999999999999</v>
      </c>
      <c r="D80" s="47">
        <v>755.1</v>
      </c>
      <c r="E80" s="47">
        <v>789.2</v>
      </c>
      <c r="F80" s="47">
        <v>760.6</v>
      </c>
      <c r="G80" s="26">
        <f t="shared" si="50"/>
        <v>2457.6</v>
      </c>
      <c r="H80" s="39">
        <v>518</v>
      </c>
      <c r="I80" s="47">
        <v>575.4</v>
      </c>
      <c r="J80" s="47">
        <v>735.2</v>
      </c>
      <c r="K80" s="47">
        <v>501.8</v>
      </c>
      <c r="L80" s="26">
        <f t="shared" si="51"/>
        <v>2330.4</v>
      </c>
      <c r="M80" s="26">
        <f t="shared" si="46"/>
        <v>-127.19999999999982</v>
      </c>
      <c r="N80" s="26">
        <f t="shared" si="52"/>
        <v>-5.1757812499999929</v>
      </c>
      <c r="O80" s="2"/>
      <c r="P80" s="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2:28" ht="15.95" customHeight="1">
      <c r="B81" s="82" t="s">
        <v>79</v>
      </c>
      <c r="C81" s="24">
        <f t="shared" ref="C81:L81" si="53">+C82</f>
        <v>0</v>
      </c>
      <c r="D81" s="24">
        <f t="shared" si="53"/>
        <v>0</v>
      </c>
      <c r="E81" s="24">
        <f t="shared" si="53"/>
        <v>6.7</v>
      </c>
      <c r="F81" s="24">
        <f t="shared" si="53"/>
        <v>0</v>
      </c>
      <c r="G81" s="24">
        <f t="shared" si="53"/>
        <v>6.7</v>
      </c>
      <c r="H81" s="24">
        <f t="shared" si="53"/>
        <v>0</v>
      </c>
      <c r="I81" s="24">
        <f t="shared" si="53"/>
        <v>0</v>
      </c>
      <c r="J81" s="24">
        <f t="shared" si="53"/>
        <v>0</v>
      </c>
      <c r="K81" s="24">
        <f t="shared" si="53"/>
        <v>0</v>
      </c>
      <c r="L81" s="24">
        <f t="shared" si="53"/>
        <v>0</v>
      </c>
      <c r="M81" s="24">
        <f t="shared" si="46"/>
        <v>-6.7</v>
      </c>
      <c r="N81" s="24">
        <f t="shared" si="52"/>
        <v>-100</v>
      </c>
      <c r="O81" s="20"/>
      <c r="P81" s="2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2:28" ht="15.95" customHeight="1">
      <c r="B82" s="25" t="s">
        <v>80</v>
      </c>
      <c r="C82" s="26">
        <v>0</v>
      </c>
      <c r="D82" s="26">
        <v>0</v>
      </c>
      <c r="E82" s="26">
        <v>6.7</v>
      </c>
      <c r="F82" s="26">
        <v>0</v>
      </c>
      <c r="G82" s="26">
        <f>SUM(C82:F82)</f>
        <v>6.7</v>
      </c>
      <c r="H82" s="26">
        <v>0</v>
      </c>
      <c r="I82" s="26">
        <v>0</v>
      </c>
      <c r="J82" s="26">
        <v>0</v>
      </c>
      <c r="K82" s="26">
        <v>0</v>
      </c>
      <c r="L82" s="26">
        <f>SUM(H82:K82)</f>
        <v>0</v>
      </c>
      <c r="M82" s="26">
        <f t="shared" si="46"/>
        <v>-6.7</v>
      </c>
      <c r="N82" s="26">
        <f t="shared" si="52"/>
        <v>-100</v>
      </c>
      <c r="O82" s="20"/>
      <c r="P82" s="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2:28" ht="20.25" customHeight="1" thickBot="1">
      <c r="B83" s="83" t="s">
        <v>81</v>
      </c>
      <c r="C83" s="84">
        <f>+C81+C8</f>
        <v>61031</v>
      </c>
      <c r="D83" s="84">
        <f t="shared" ref="D83:L83" si="54">+D81+D8</f>
        <v>42072.799999999996</v>
      </c>
      <c r="E83" s="84">
        <f t="shared" si="54"/>
        <v>45593.399999999994</v>
      </c>
      <c r="F83" s="84">
        <f t="shared" si="54"/>
        <v>54035.5</v>
      </c>
      <c r="G83" s="84">
        <f t="shared" si="54"/>
        <v>202732.7</v>
      </c>
      <c r="H83" s="84">
        <f t="shared" si="54"/>
        <v>58570.200000000004</v>
      </c>
      <c r="I83" s="84">
        <f t="shared" si="54"/>
        <v>46918.7</v>
      </c>
      <c r="J83" s="84">
        <f t="shared" si="54"/>
        <v>51103.900000000009</v>
      </c>
      <c r="K83" s="84">
        <f t="shared" si="54"/>
        <v>66592</v>
      </c>
      <c r="L83" s="84">
        <f t="shared" si="54"/>
        <v>223184.80000000002</v>
      </c>
      <c r="M83" s="84">
        <f t="shared" si="46"/>
        <v>20452.100000000006</v>
      </c>
      <c r="N83" s="84">
        <f>+M83/G83*100</f>
        <v>10.088209746133705</v>
      </c>
      <c r="O83" s="20"/>
      <c r="P83" s="21"/>
      <c r="Q83" s="21"/>
      <c r="R83" s="21"/>
      <c r="S83" s="21"/>
      <c r="T83" s="3"/>
      <c r="U83" s="3"/>
      <c r="V83" s="3"/>
      <c r="W83" s="3"/>
      <c r="X83" s="3"/>
      <c r="Y83" s="3"/>
      <c r="Z83" s="3"/>
      <c r="AA83" s="3"/>
      <c r="AB83" s="3"/>
    </row>
    <row r="84" spans="2:28" ht="15.95" customHeight="1" thickTop="1">
      <c r="B84" s="23" t="s">
        <v>82</v>
      </c>
      <c r="C84" s="24">
        <v>41.1</v>
      </c>
      <c r="D84" s="19">
        <v>29</v>
      </c>
      <c r="E84" s="19">
        <v>68.599999999999994</v>
      </c>
      <c r="F84" s="19">
        <v>7.6</v>
      </c>
      <c r="G84" s="24">
        <f>SUM(C84:F84)</f>
        <v>146.29999999999998</v>
      </c>
      <c r="H84" s="24">
        <v>33.1</v>
      </c>
      <c r="I84" s="19">
        <v>31.7</v>
      </c>
      <c r="J84" s="19">
        <v>41.6</v>
      </c>
      <c r="K84" s="19">
        <v>160.9</v>
      </c>
      <c r="L84" s="24">
        <f>SUM(H84:K84)</f>
        <v>267.3</v>
      </c>
      <c r="M84" s="24">
        <f t="shared" si="46"/>
        <v>121.00000000000003</v>
      </c>
      <c r="N84" s="85">
        <f>+M84/G84*100</f>
        <v>82.706766917293265</v>
      </c>
      <c r="O84" s="20"/>
      <c r="P84" s="2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2:28" ht="15.95" customHeight="1">
      <c r="B85" s="86" t="s">
        <v>83</v>
      </c>
      <c r="C85" s="87">
        <f t="shared" ref="C85:L85" si="55">+C86+C89</f>
        <v>7393.4</v>
      </c>
      <c r="D85" s="87">
        <f t="shared" si="55"/>
        <v>90867.299999999988</v>
      </c>
      <c r="E85" s="87">
        <f t="shared" si="55"/>
        <v>230.5</v>
      </c>
      <c r="F85" s="87">
        <f t="shared" si="55"/>
        <v>172.1</v>
      </c>
      <c r="G85" s="87">
        <f t="shared" si="55"/>
        <v>98663.299999999988</v>
      </c>
      <c r="H85" s="87">
        <f t="shared" si="55"/>
        <v>23722</v>
      </c>
      <c r="I85" s="87">
        <f t="shared" si="55"/>
        <v>19857.099999999999</v>
      </c>
      <c r="J85" s="87">
        <f t="shared" si="55"/>
        <v>154.19999999999999</v>
      </c>
      <c r="K85" s="87">
        <f t="shared" si="55"/>
        <v>9388.9</v>
      </c>
      <c r="L85" s="87">
        <f t="shared" si="55"/>
        <v>53122.200000000004</v>
      </c>
      <c r="M85" s="87">
        <f t="shared" si="46"/>
        <v>-45541.099999999984</v>
      </c>
      <c r="N85" s="87">
        <f>+M85/G85*100</f>
        <v>-46.158095259331475</v>
      </c>
      <c r="O85" s="88"/>
      <c r="P85" s="21"/>
      <c r="Q85" s="21"/>
      <c r="R85" s="21"/>
      <c r="S85" s="21"/>
      <c r="T85" s="3"/>
      <c r="U85" s="3"/>
      <c r="V85" s="3"/>
      <c r="W85" s="3"/>
      <c r="X85" s="3"/>
      <c r="Y85" s="3"/>
      <c r="Z85" s="3"/>
      <c r="AA85" s="3"/>
      <c r="AB85" s="3"/>
    </row>
    <row r="86" spans="2:28" ht="15.95" customHeight="1">
      <c r="B86" s="89" t="s">
        <v>84</v>
      </c>
      <c r="C86" s="90">
        <f t="shared" ref="C86:K86" si="56">+C87</f>
        <v>0</v>
      </c>
      <c r="D86" s="90">
        <f t="shared" si="56"/>
        <v>32.9</v>
      </c>
      <c r="E86" s="90">
        <f t="shared" si="56"/>
        <v>0</v>
      </c>
      <c r="F86" s="90">
        <f t="shared" si="56"/>
        <v>0</v>
      </c>
      <c r="G86" s="90">
        <f t="shared" si="56"/>
        <v>32.9</v>
      </c>
      <c r="H86" s="90">
        <f t="shared" si="56"/>
        <v>0</v>
      </c>
      <c r="I86" s="90">
        <f t="shared" si="56"/>
        <v>32.1</v>
      </c>
      <c r="J86" s="90">
        <f t="shared" si="56"/>
        <v>0</v>
      </c>
      <c r="K86" s="90">
        <f t="shared" si="56"/>
        <v>91.3</v>
      </c>
      <c r="L86" s="90">
        <f>+L87+L88</f>
        <v>123.4</v>
      </c>
      <c r="M86" s="90">
        <f t="shared" si="46"/>
        <v>90.5</v>
      </c>
      <c r="N86" s="91">
        <f>+M86/G86*100</f>
        <v>275.07598784194533</v>
      </c>
      <c r="O86" s="88"/>
      <c r="P86" s="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2:28" ht="15.95" customHeight="1">
      <c r="B87" s="92" t="s">
        <v>85</v>
      </c>
      <c r="C87" s="93">
        <v>0</v>
      </c>
      <c r="D87" s="94">
        <v>32.9</v>
      </c>
      <c r="E87" s="94">
        <v>0</v>
      </c>
      <c r="F87" s="94">
        <v>0</v>
      </c>
      <c r="G87" s="93">
        <f>SUM(C87:F87)</f>
        <v>32.9</v>
      </c>
      <c r="H87" s="93">
        <v>0</v>
      </c>
      <c r="I87" s="94">
        <v>32.1</v>
      </c>
      <c r="J87" s="94">
        <v>0</v>
      </c>
      <c r="K87" s="94">
        <v>91.3</v>
      </c>
      <c r="L87" s="93">
        <f>SUM(H87:K87)</f>
        <v>123.4</v>
      </c>
      <c r="M87" s="94">
        <f t="shared" si="46"/>
        <v>90.5</v>
      </c>
      <c r="N87" s="93">
        <f>+M87/G87*100</f>
        <v>275.07598784194533</v>
      </c>
      <c r="O87" s="95"/>
      <c r="P87" s="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2:28" ht="15.95" customHeight="1">
      <c r="B88" s="92" t="s">
        <v>86</v>
      </c>
      <c r="C88" s="93">
        <v>0</v>
      </c>
      <c r="D88" s="94">
        <v>0</v>
      </c>
      <c r="E88" s="94">
        <v>0</v>
      </c>
      <c r="F88" s="94">
        <v>0</v>
      </c>
      <c r="G88" s="93">
        <f>SUM(C88:F88)</f>
        <v>0</v>
      </c>
      <c r="H88" s="93">
        <v>0</v>
      </c>
      <c r="I88" s="94">
        <v>0</v>
      </c>
      <c r="J88" s="94">
        <v>0</v>
      </c>
      <c r="K88" s="94">
        <v>0</v>
      </c>
      <c r="L88" s="93">
        <f>SUM(H88:K88)</f>
        <v>0</v>
      </c>
      <c r="M88" s="94">
        <f t="shared" si="46"/>
        <v>0</v>
      </c>
      <c r="N88" s="58">
        <v>0</v>
      </c>
      <c r="O88" s="95"/>
      <c r="P88" s="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2:28" ht="15.95" customHeight="1">
      <c r="B89" s="89" t="s">
        <v>87</v>
      </c>
      <c r="C89" s="90">
        <f t="shared" ref="C89:L89" si="57">+C90+C92</f>
        <v>7393.4</v>
      </c>
      <c r="D89" s="90">
        <f t="shared" si="57"/>
        <v>90834.4</v>
      </c>
      <c r="E89" s="90">
        <f t="shared" si="57"/>
        <v>230.5</v>
      </c>
      <c r="F89" s="90">
        <f t="shared" si="57"/>
        <v>172.1</v>
      </c>
      <c r="G89" s="90">
        <f t="shared" si="57"/>
        <v>98630.399999999994</v>
      </c>
      <c r="H89" s="90">
        <f t="shared" si="57"/>
        <v>23722</v>
      </c>
      <c r="I89" s="90">
        <f t="shared" si="57"/>
        <v>19825</v>
      </c>
      <c r="J89" s="90">
        <f t="shared" si="57"/>
        <v>154.19999999999999</v>
      </c>
      <c r="K89" s="90">
        <f t="shared" si="57"/>
        <v>9297.6</v>
      </c>
      <c r="L89" s="90">
        <f t="shared" si="57"/>
        <v>52998.8</v>
      </c>
      <c r="M89" s="90">
        <f t="shared" si="46"/>
        <v>-45631.599999999991</v>
      </c>
      <c r="N89" s="91">
        <f>+M89/G89*100</f>
        <v>-46.265248848225291</v>
      </c>
      <c r="O89" s="2"/>
      <c r="P89" s="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2:28" ht="15.95" customHeight="1">
      <c r="B90" s="96" t="s">
        <v>88</v>
      </c>
      <c r="C90" s="97">
        <f t="shared" ref="C90:M90" si="58">+C91</f>
        <v>0</v>
      </c>
      <c r="D90" s="97">
        <f t="shared" si="58"/>
        <v>0</v>
      </c>
      <c r="E90" s="97">
        <f t="shared" si="58"/>
        <v>0</v>
      </c>
      <c r="F90" s="97">
        <f t="shared" si="58"/>
        <v>0</v>
      </c>
      <c r="G90" s="97">
        <f t="shared" si="58"/>
        <v>0</v>
      </c>
      <c r="H90" s="97">
        <f t="shared" si="58"/>
        <v>0</v>
      </c>
      <c r="I90" s="97">
        <f t="shared" si="58"/>
        <v>0</v>
      </c>
      <c r="J90" s="97">
        <f t="shared" si="58"/>
        <v>0</v>
      </c>
      <c r="K90" s="97">
        <f t="shared" si="58"/>
        <v>0</v>
      </c>
      <c r="L90" s="97">
        <f t="shared" si="58"/>
        <v>0</v>
      </c>
      <c r="M90" s="97">
        <f t="shared" si="58"/>
        <v>0</v>
      </c>
      <c r="N90" s="58">
        <v>0</v>
      </c>
      <c r="O90" s="20"/>
      <c r="P90" s="6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2:28" ht="15.95" customHeight="1">
      <c r="B91" s="38" t="s">
        <v>89</v>
      </c>
      <c r="C91" s="93">
        <v>0</v>
      </c>
      <c r="D91" s="94">
        <v>0</v>
      </c>
      <c r="E91" s="94">
        <v>0</v>
      </c>
      <c r="F91" s="94">
        <v>0</v>
      </c>
      <c r="G91" s="93">
        <f>SUM(C91:F91)</f>
        <v>0</v>
      </c>
      <c r="H91" s="93">
        <v>0</v>
      </c>
      <c r="I91" s="94">
        <v>0</v>
      </c>
      <c r="J91" s="94">
        <v>0</v>
      </c>
      <c r="K91" s="94">
        <v>0</v>
      </c>
      <c r="L91" s="93">
        <f>SUM(H91:K91)</f>
        <v>0</v>
      </c>
      <c r="M91" s="94">
        <f t="shared" ref="M91:M104" si="59">+L91-G91</f>
        <v>0</v>
      </c>
      <c r="N91" s="58">
        <v>0</v>
      </c>
      <c r="O91" s="2"/>
      <c r="P91" s="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2:28" ht="15.95" customHeight="1">
      <c r="B92" s="96" t="s">
        <v>90</v>
      </c>
      <c r="C92" s="98">
        <f>+C94+C97+C93</f>
        <v>7393.4</v>
      </c>
      <c r="D92" s="98">
        <f t="shared" ref="D92:F92" si="60">+D94+D97</f>
        <v>90834.4</v>
      </c>
      <c r="E92" s="98">
        <f t="shared" si="60"/>
        <v>230.5</v>
      </c>
      <c r="F92" s="98">
        <f t="shared" si="60"/>
        <v>172.1</v>
      </c>
      <c r="G92" s="98">
        <f>+G94+G97+G93</f>
        <v>98630.399999999994</v>
      </c>
      <c r="H92" s="98">
        <f>+H94+H97+H93</f>
        <v>23722</v>
      </c>
      <c r="I92" s="98">
        <f t="shared" ref="I92:K92" si="61">+I94+I97</f>
        <v>19825</v>
      </c>
      <c r="J92" s="98">
        <f t="shared" si="61"/>
        <v>154.19999999999999</v>
      </c>
      <c r="K92" s="98">
        <f t="shared" si="61"/>
        <v>9297.6</v>
      </c>
      <c r="L92" s="98">
        <f>+L94+L97+L93</f>
        <v>52998.8</v>
      </c>
      <c r="M92" s="99">
        <f t="shared" si="59"/>
        <v>-45631.599999999991</v>
      </c>
      <c r="N92" s="100">
        <f>+M92/G92*100</f>
        <v>-46.265248848225291</v>
      </c>
      <c r="O92" s="2"/>
      <c r="P92" s="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2:28" ht="15.95" customHeight="1">
      <c r="B93" s="101" t="s">
        <v>91</v>
      </c>
      <c r="C93" s="87">
        <v>0</v>
      </c>
      <c r="D93" s="102">
        <v>0</v>
      </c>
      <c r="E93" s="102">
        <v>0</v>
      </c>
      <c r="F93" s="102">
        <v>0</v>
      </c>
      <c r="G93" s="87">
        <f>SUM(C93:F93)</f>
        <v>0</v>
      </c>
      <c r="H93" s="87">
        <v>0</v>
      </c>
      <c r="I93" s="102">
        <v>0</v>
      </c>
      <c r="J93" s="102">
        <v>0</v>
      </c>
      <c r="K93" s="102">
        <v>0</v>
      </c>
      <c r="L93" s="87">
        <f>SUM(H93:K93)</f>
        <v>0</v>
      </c>
      <c r="M93" s="103">
        <f t="shared" si="59"/>
        <v>0</v>
      </c>
      <c r="N93" s="104" t="s">
        <v>92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3"/>
      <c r="AA93" s="3"/>
      <c r="AB93" s="3"/>
    </row>
    <row r="94" spans="2:28" ht="15.95" customHeight="1">
      <c r="B94" s="101" t="s">
        <v>93</v>
      </c>
      <c r="C94" s="102">
        <f t="shared" ref="C94:L94" si="62">+C95+C96</f>
        <v>7149.7</v>
      </c>
      <c r="D94" s="102">
        <f t="shared" si="62"/>
        <v>90774.5</v>
      </c>
      <c r="E94" s="102">
        <f t="shared" si="62"/>
        <v>43.9</v>
      </c>
      <c r="F94" s="102">
        <f t="shared" si="62"/>
        <v>0</v>
      </c>
      <c r="G94" s="102">
        <f t="shared" si="62"/>
        <v>97968.099999999991</v>
      </c>
      <c r="H94" s="102">
        <f t="shared" si="62"/>
        <v>23507.7</v>
      </c>
      <c r="I94" s="102">
        <f t="shared" si="62"/>
        <v>18774.3</v>
      </c>
      <c r="J94" s="102">
        <f t="shared" si="62"/>
        <v>0</v>
      </c>
      <c r="K94" s="102">
        <f t="shared" si="62"/>
        <v>9118</v>
      </c>
      <c r="L94" s="102">
        <f t="shared" si="62"/>
        <v>51400</v>
      </c>
      <c r="M94" s="103">
        <f t="shared" si="59"/>
        <v>-46568.099999999991</v>
      </c>
      <c r="N94" s="87">
        <f>+M94/G94*100</f>
        <v>-47.533942170971976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3"/>
      <c r="AA94" s="3"/>
      <c r="AB94" s="3"/>
    </row>
    <row r="95" spans="2:28" ht="15.95" customHeight="1">
      <c r="B95" s="105" t="s">
        <v>94</v>
      </c>
      <c r="C95" s="93">
        <v>7149.7</v>
      </c>
      <c r="D95" s="94">
        <v>2000</v>
      </c>
      <c r="E95" s="94">
        <v>0</v>
      </c>
      <c r="F95" s="94">
        <v>0</v>
      </c>
      <c r="G95" s="93">
        <f>SUM(C95:F95)</f>
        <v>9149.7000000000007</v>
      </c>
      <c r="H95" s="93">
        <v>23507.7</v>
      </c>
      <c r="I95" s="94">
        <v>18774.3</v>
      </c>
      <c r="J95" s="94">
        <v>0</v>
      </c>
      <c r="K95" s="94">
        <v>9118</v>
      </c>
      <c r="L95" s="93">
        <f>SUM(H95:K95)</f>
        <v>51400</v>
      </c>
      <c r="M95" s="106">
        <f t="shared" si="59"/>
        <v>42250.3</v>
      </c>
      <c r="N95" s="93">
        <f>+M95/G95*100</f>
        <v>461.76705247166569</v>
      </c>
      <c r="O95" s="2"/>
      <c r="P95" s="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2:28" ht="15.95" customHeight="1">
      <c r="B96" s="105" t="s">
        <v>95</v>
      </c>
      <c r="C96" s="93">
        <v>0</v>
      </c>
      <c r="D96" s="94">
        <v>88774.5</v>
      </c>
      <c r="E96" s="94">
        <v>43.9</v>
      </c>
      <c r="F96" s="94">
        <v>0</v>
      </c>
      <c r="G96" s="93">
        <f>SUM(C96:F96)</f>
        <v>88818.4</v>
      </c>
      <c r="H96" s="93">
        <v>0</v>
      </c>
      <c r="I96" s="94">
        <v>0</v>
      </c>
      <c r="J96" s="94">
        <v>0</v>
      </c>
      <c r="K96" s="94">
        <v>0</v>
      </c>
      <c r="L96" s="93">
        <f>SUM(H96:K96)</f>
        <v>0</v>
      </c>
      <c r="M96" s="106">
        <f t="shared" si="59"/>
        <v>-88818.4</v>
      </c>
      <c r="N96" s="93">
        <f>+M96/G96*100</f>
        <v>-100</v>
      </c>
      <c r="O96" s="2"/>
      <c r="P96" s="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2:46" ht="15.95" customHeight="1">
      <c r="B97" s="101" t="s">
        <v>96</v>
      </c>
      <c r="C97" s="102">
        <f t="shared" ref="C97:L97" si="63">+C98+C99</f>
        <v>243.7</v>
      </c>
      <c r="D97" s="102">
        <f t="shared" si="63"/>
        <v>59.9</v>
      </c>
      <c r="E97" s="102">
        <f t="shared" si="63"/>
        <v>186.6</v>
      </c>
      <c r="F97" s="102">
        <f t="shared" si="63"/>
        <v>172.1</v>
      </c>
      <c r="G97" s="102">
        <f t="shared" si="63"/>
        <v>662.30000000000007</v>
      </c>
      <c r="H97" s="102">
        <f t="shared" si="63"/>
        <v>214.3</v>
      </c>
      <c r="I97" s="102">
        <f t="shared" si="63"/>
        <v>1050.7</v>
      </c>
      <c r="J97" s="102">
        <f t="shared" si="63"/>
        <v>154.19999999999999</v>
      </c>
      <c r="K97" s="102">
        <f t="shared" si="63"/>
        <v>179.6</v>
      </c>
      <c r="L97" s="102">
        <f t="shared" si="63"/>
        <v>1598.8</v>
      </c>
      <c r="M97" s="103">
        <f t="shared" si="59"/>
        <v>936.49999999999989</v>
      </c>
      <c r="N97" s="29">
        <f>+M97/G97*100</f>
        <v>141.40117771402686</v>
      </c>
      <c r="O97" s="2"/>
      <c r="P97" s="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2:46" ht="13.5" customHeight="1">
      <c r="B98" s="105" t="s">
        <v>97</v>
      </c>
      <c r="C98" s="93">
        <v>0</v>
      </c>
      <c r="D98" s="94">
        <v>0</v>
      </c>
      <c r="E98" s="94">
        <v>0</v>
      </c>
      <c r="F98" s="94">
        <v>0</v>
      </c>
      <c r="G98" s="93">
        <f>SUM(C98:F98)</f>
        <v>0</v>
      </c>
      <c r="H98" s="93">
        <v>0</v>
      </c>
      <c r="I98" s="94">
        <v>0</v>
      </c>
      <c r="J98" s="94">
        <v>0</v>
      </c>
      <c r="K98" s="94">
        <v>0</v>
      </c>
      <c r="L98" s="93">
        <f>SUM(H98:K98)</f>
        <v>0</v>
      </c>
      <c r="M98" s="33">
        <f t="shared" si="59"/>
        <v>0</v>
      </c>
      <c r="N98" s="104" t="s">
        <v>92</v>
      </c>
      <c r="O98" s="2"/>
      <c r="P98" s="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2:46" ht="15.95" customHeight="1">
      <c r="B99" s="105" t="s">
        <v>98</v>
      </c>
      <c r="C99" s="94">
        <f t="shared" ref="C99:L99" si="64">+C100+C101</f>
        <v>243.7</v>
      </c>
      <c r="D99" s="94">
        <f t="shared" si="64"/>
        <v>59.9</v>
      </c>
      <c r="E99" s="94">
        <f t="shared" si="64"/>
        <v>186.6</v>
      </c>
      <c r="F99" s="94">
        <f t="shared" si="64"/>
        <v>172.1</v>
      </c>
      <c r="G99" s="94">
        <f t="shared" si="64"/>
        <v>662.30000000000007</v>
      </c>
      <c r="H99" s="94">
        <f t="shared" si="64"/>
        <v>214.3</v>
      </c>
      <c r="I99" s="94">
        <f t="shared" si="64"/>
        <v>1050.7</v>
      </c>
      <c r="J99" s="94">
        <f t="shared" si="64"/>
        <v>154.19999999999999</v>
      </c>
      <c r="K99" s="94">
        <f t="shared" si="64"/>
        <v>179.6</v>
      </c>
      <c r="L99" s="94">
        <f t="shared" si="64"/>
        <v>1598.8</v>
      </c>
      <c r="M99" s="33">
        <f t="shared" si="59"/>
        <v>936.49999999999989</v>
      </c>
      <c r="N99" s="33">
        <f>+M99/G99*100</f>
        <v>141.40117771402686</v>
      </c>
      <c r="O99" s="2"/>
      <c r="P99" s="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2:46" ht="15.95" customHeight="1">
      <c r="B100" s="107" t="s">
        <v>99</v>
      </c>
      <c r="C100" s="93">
        <v>0</v>
      </c>
      <c r="D100" s="94">
        <v>0</v>
      </c>
      <c r="E100" s="94">
        <v>1.7</v>
      </c>
      <c r="F100" s="94">
        <v>2.9</v>
      </c>
      <c r="G100" s="93">
        <f>SUM(C100:F100)</f>
        <v>4.5999999999999996</v>
      </c>
      <c r="H100" s="93">
        <v>0</v>
      </c>
      <c r="I100" s="94">
        <v>0</v>
      </c>
      <c r="J100" s="94">
        <v>0</v>
      </c>
      <c r="K100" s="94">
        <v>0</v>
      </c>
      <c r="L100" s="93">
        <f>SUM(H100:K100)</f>
        <v>0</v>
      </c>
      <c r="M100" s="33">
        <f t="shared" si="59"/>
        <v>-4.5999999999999996</v>
      </c>
      <c r="N100" s="33">
        <f>+M100/G100*100</f>
        <v>-100</v>
      </c>
      <c r="O100" s="2"/>
      <c r="P100" s="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2:46" ht="15.95" customHeight="1">
      <c r="B101" s="107" t="s">
        <v>26</v>
      </c>
      <c r="C101" s="93">
        <v>243.7</v>
      </c>
      <c r="D101" s="94">
        <v>59.9</v>
      </c>
      <c r="E101" s="94">
        <v>184.9</v>
      </c>
      <c r="F101" s="94">
        <v>169.2</v>
      </c>
      <c r="G101" s="93">
        <f>SUM(C101:F101)</f>
        <v>657.7</v>
      </c>
      <c r="H101" s="93">
        <v>214.3</v>
      </c>
      <c r="I101" s="94">
        <v>1050.7</v>
      </c>
      <c r="J101" s="94">
        <v>154.19999999999999</v>
      </c>
      <c r="K101" s="94">
        <v>179.6</v>
      </c>
      <c r="L101" s="93">
        <f>SUM(H101:K101)</f>
        <v>1598.8</v>
      </c>
      <c r="M101" s="33">
        <f t="shared" si="59"/>
        <v>941.09999999999991</v>
      </c>
      <c r="N101" s="33">
        <f>+M101/G101*100</f>
        <v>143.0895545081344</v>
      </c>
      <c r="O101" s="20"/>
      <c r="P101" s="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:46" ht="15.95" customHeight="1">
      <c r="B102" s="86" t="s">
        <v>100</v>
      </c>
      <c r="C102" s="87">
        <f t="shared" ref="C102:L102" si="65">+C103</f>
        <v>11.4</v>
      </c>
      <c r="D102" s="87">
        <f t="shared" si="65"/>
        <v>31.8</v>
      </c>
      <c r="E102" s="87">
        <f t="shared" si="65"/>
        <v>6</v>
      </c>
      <c r="F102" s="87">
        <f t="shared" si="65"/>
        <v>62.2</v>
      </c>
      <c r="G102" s="87">
        <f t="shared" si="65"/>
        <v>111.4</v>
      </c>
      <c r="H102" s="87">
        <f t="shared" si="65"/>
        <v>16</v>
      </c>
      <c r="I102" s="87">
        <f t="shared" si="65"/>
        <v>3.3</v>
      </c>
      <c r="J102" s="87">
        <f t="shared" si="65"/>
        <v>6</v>
      </c>
      <c r="K102" s="87">
        <f t="shared" si="65"/>
        <v>2.1</v>
      </c>
      <c r="L102" s="87">
        <f t="shared" si="65"/>
        <v>27.400000000000002</v>
      </c>
      <c r="M102" s="87">
        <f t="shared" si="59"/>
        <v>-84</v>
      </c>
      <c r="N102" s="29">
        <f>+M102/G102*100</f>
        <v>-75.403949730700177</v>
      </c>
      <c r="O102" s="2"/>
      <c r="P102" s="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2:46" ht="13.5" customHeight="1">
      <c r="B103" s="38" t="s">
        <v>101</v>
      </c>
      <c r="C103" s="93">
        <v>11.4</v>
      </c>
      <c r="D103" s="93">
        <v>31.8</v>
      </c>
      <c r="E103" s="93">
        <v>6</v>
      </c>
      <c r="F103" s="93">
        <v>62.2</v>
      </c>
      <c r="G103" s="93">
        <f>SUM(C103:F103)</f>
        <v>111.4</v>
      </c>
      <c r="H103" s="93">
        <v>16</v>
      </c>
      <c r="I103" s="93">
        <v>3.3</v>
      </c>
      <c r="J103" s="93">
        <v>6</v>
      </c>
      <c r="K103" s="93">
        <v>2.1</v>
      </c>
      <c r="L103" s="93">
        <f>SUM(H103:K103)</f>
        <v>27.400000000000002</v>
      </c>
      <c r="M103" s="93">
        <f t="shared" si="59"/>
        <v>-84</v>
      </c>
      <c r="N103" s="33">
        <f>+M103/G103*100</f>
        <v>-75.403949730700177</v>
      </c>
      <c r="O103" s="2"/>
      <c r="P103" s="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2:46" ht="18.75" customHeight="1" thickBot="1">
      <c r="B104" s="108" t="s">
        <v>81</v>
      </c>
      <c r="C104" s="109">
        <f t="shared" ref="C104:L104" si="66">+C102+C85+C84+C83</f>
        <v>68476.899999999994</v>
      </c>
      <c r="D104" s="110">
        <f t="shared" si="66"/>
        <v>133000.9</v>
      </c>
      <c r="E104" s="110">
        <f t="shared" si="66"/>
        <v>45898.499999999993</v>
      </c>
      <c r="F104" s="110">
        <f t="shared" si="66"/>
        <v>54277.4</v>
      </c>
      <c r="G104" s="110">
        <f t="shared" si="66"/>
        <v>301653.7</v>
      </c>
      <c r="H104" s="110">
        <f t="shared" si="66"/>
        <v>82341.3</v>
      </c>
      <c r="I104" s="110">
        <f t="shared" si="66"/>
        <v>66810.799999999988</v>
      </c>
      <c r="J104" s="110">
        <f t="shared" si="66"/>
        <v>51305.700000000012</v>
      </c>
      <c r="K104" s="110">
        <f t="shared" si="66"/>
        <v>76143.899999999994</v>
      </c>
      <c r="L104" s="110">
        <f t="shared" si="66"/>
        <v>276601.7</v>
      </c>
      <c r="M104" s="110">
        <f t="shared" si="59"/>
        <v>-25052</v>
      </c>
      <c r="N104" s="110">
        <f>+M104/G104*100</f>
        <v>-8.3048873592467132</v>
      </c>
      <c r="O104" s="2"/>
      <c r="P104" s="1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2:46" ht="15.95" customHeight="1" thickTop="1">
      <c r="B105" s="112" t="s">
        <v>102</v>
      </c>
      <c r="C105" s="113"/>
      <c r="D105" s="114"/>
      <c r="E105" s="115"/>
      <c r="F105" s="115"/>
      <c r="G105" s="114"/>
      <c r="H105" s="114"/>
      <c r="I105" s="114"/>
      <c r="J105" s="114"/>
      <c r="K105" s="114"/>
      <c r="L105" s="114"/>
      <c r="M105" s="114"/>
      <c r="N105" s="87"/>
      <c r="O105" s="2"/>
      <c r="P105" s="1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2:46" ht="17.25" customHeight="1">
      <c r="B106" s="116" t="s">
        <v>103</v>
      </c>
      <c r="C106" s="73">
        <v>336.7</v>
      </c>
      <c r="D106" s="117">
        <v>304.60000000000002</v>
      </c>
      <c r="E106" s="118">
        <v>300.89999999999998</v>
      </c>
      <c r="F106" s="118">
        <v>308.3</v>
      </c>
      <c r="G106" s="117">
        <f>SUM(C106:F106)</f>
        <v>1250.5</v>
      </c>
      <c r="H106" s="117">
        <v>375</v>
      </c>
      <c r="I106" s="117">
        <v>327.2</v>
      </c>
      <c r="J106" s="117">
        <v>368.6</v>
      </c>
      <c r="K106" s="117">
        <v>352.9</v>
      </c>
      <c r="L106" s="117">
        <f>SUM(H106:K106)</f>
        <v>1423.7000000000003</v>
      </c>
      <c r="M106" s="117">
        <f t="shared" ref="M106:M111" si="67">+L106-G106</f>
        <v>173.20000000000027</v>
      </c>
      <c r="N106" s="117">
        <f>+M106/G106*100</f>
        <v>13.850459816073593</v>
      </c>
      <c r="O106" s="2"/>
      <c r="P106" s="2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2:46" ht="17.25" customHeight="1">
      <c r="B107" s="116" t="s">
        <v>104</v>
      </c>
      <c r="C107" s="73">
        <v>0</v>
      </c>
      <c r="D107" s="117">
        <v>0</v>
      </c>
      <c r="E107" s="118">
        <v>0</v>
      </c>
      <c r="F107" s="118">
        <v>0</v>
      </c>
      <c r="G107" s="117">
        <f>SUM(C107:F107)</f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f>SUM(H107:K107)</f>
        <v>0</v>
      </c>
      <c r="M107" s="117">
        <f t="shared" si="67"/>
        <v>0</v>
      </c>
      <c r="N107" s="33">
        <v>0</v>
      </c>
      <c r="O107" s="2"/>
      <c r="P107" s="2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2:46" ht="17.25" customHeight="1">
      <c r="B108" s="116" t="s">
        <v>105</v>
      </c>
      <c r="C108" s="119">
        <v>329.1</v>
      </c>
      <c r="D108" s="120">
        <v>263.7</v>
      </c>
      <c r="E108" s="121">
        <v>269.8</v>
      </c>
      <c r="F108" s="121">
        <v>229.1</v>
      </c>
      <c r="G108" s="122">
        <f>SUM(C108:F108)</f>
        <v>1091.6999999999998</v>
      </c>
      <c r="H108" s="120">
        <v>287.39999999999998</v>
      </c>
      <c r="I108" s="120">
        <v>241</v>
      </c>
      <c r="J108" s="120">
        <v>235.7</v>
      </c>
      <c r="K108" s="120">
        <v>237.1</v>
      </c>
      <c r="L108" s="117">
        <f>SUM(H108:K108)</f>
        <v>1001.1999999999999</v>
      </c>
      <c r="M108" s="117">
        <f t="shared" si="67"/>
        <v>-90.499999999999886</v>
      </c>
      <c r="N108" s="33">
        <f>+M108/G108*100</f>
        <v>-8.2898232115049826</v>
      </c>
      <c r="O108" s="20"/>
      <c r="P108" s="2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2:46" ht="16.5" customHeight="1">
      <c r="B109" s="116" t="s">
        <v>106</v>
      </c>
      <c r="C109" s="73">
        <v>0.1</v>
      </c>
      <c r="D109" s="117">
        <v>0</v>
      </c>
      <c r="E109" s="118">
        <v>0.7</v>
      </c>
      <c r="F109" s="118">
        <v>0</v>
      </c>
      <c r="G109" s="117">
        <f>SUM(C109:F109)</f>
        <v>0.79999999999999993</v>
      </c>
      <c r="H109" s="117">
        <v>0</v>
      </c>
      <c r="I109" s="117">
        <v>34.9</v>
      </c>
      <c r="J109" s="117">
        <v>0.1</v>
      </c>
      <c r="K109" s="117">
        <v>1.7</v>
      </c>
      <c r="L109" s="117">
        <f>SUM(H109:K109)</f>
        <v>36.700000000000003</v>
      </c>
      <c r="M109" s="117">
        <f t="shared" si="67"/>
        <v>35.900000000000006</v>
      </c>
      <c r="N109" s="33">
        <f>+M109/G109*100</f>
        <v>4487.5000000000018</v>
      </c>
      <c r="O109" s="20"/>
      <c r="P109" s="1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2:46" ht="16.5" customHeight="1" thickBot="1">
      <c r="B110" s="123" t="s">
        <v>107</v>
      </c>
      <c r="C110" s="124">
        <v>58.5</v>
      </c>
      <c r="D110" s="125">
        <v>43.7</v>
      </c>
      <c r="E110" s="126">
        <v>66.400000000000006</v>
      </c>
      <c r="F110" s="126">
        <v>60.7</v>
      </c>
      <c r="G110" s="125">
        <f>SUM(C110:F110)</f>
        <v>229.3</v>
      </c>
      <c r="H110" s="125">
        <v>75.8</v>
      </c>
      <c r="I110" s="125">
        <v>78.8</v>
      </c>
      <c r="J110" s="125">
        <v>82.5</v>
      </c>
      <c r="K110" s="125">
        <v>82.4</v>
      </c>
      <c r="L110" s="127">
        <f>SUM(H110:K110)</f>
        <v>319.5</v>
      </c>
      <c r="M110" s="127">
        <f t="shared" si="67"/>
        <v>90.199999999999989</v>
      </c>
      <c r="N110" s="127">
        <f>+M110/G110*100</f>
        <v>39.337112952464018</v>
      </c>
      <c r="O110" s="2"/>
      <c r="P110" s="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2:46" ht="19.5" customHeight="1" thickTop="1" thickBot="1">
      <c r="B111" s="128" t="s">
        <v>108</v>
      </c>
      <c r="C111" s="129">
        <f t="shared" ref="C111:L111" si="68">+C110+C109+C108+C107+C106+C104</f>
        <v>69201.299999999988</v>
      </c>
      <c r="D111" s="130">
        <f t="shared" si="68"/>
        <v>133612.9</v>
      </c>
      <c r="E111" s="130">
        <f t="shared" si="68"/>
        <v>46536.299999999996</v>
      </c>
      <c r="F111" s="130">
        <f t="shared" si="68"/>
        <v>54875.5</v>
      </c>
      <c r="G111" s="131">
        <f t="shared" si="68"/>
        <v>304226</v>
      </c>
      <c r="H111" s="130">
        <f t="shared" si="68"/>
        <v>83079.5</v>
      </c>
      <c r="I111" s="130">
        <f t="shared" si="68"/>
        <v>67492.699999999983</v>
      </c>
      <c r="J111" s="130">
        <f t="shared" si="68"/>
        <v>51992.600000000013</v>
      </c>
      <c r="K111" s="130">
        <f t="shared" si="68"/>
        <v>76818</v>
      </c>
      <c r="L111" s="130">
        <f t="shared" si="68"/>
        <v>279382.8</v>
      </c>
      <c r="M111" s="132">
        <f t="shared" si="67"/>
        <v>-24843.200000000012</v>
      </c>
      <c r="N111" s="132">
        <f>+M111/G111*100</f>
        <v>-8.1660344612229103</v>
      </c>
      <c r="O111" s="2"/>
      <c r="P111" s="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2:46" ht="16.5" customHeight="1" thickTop="1">
      <c r="B112" s="133" t="s">
        <v>109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2"/>
      <c r="P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2:40" ht="15" customHeight="1">
      <c r="B113" s="135" t="s">
        <v>110</v>
      </c>
      <c r="C113" s="136"/>
      <c r="D113" s="136"/>
      <c r="E113" s="136"/>
      <c r="F113" s="136"/>
      <c r="G113" s="136"/>
      <c r="H113" s="137"/>
      <c r="I113" s="137"/>
      <c r="J113" s="137"/>
      <c r="K113" s="137"/>
      <c r="L113" s="137"/>
      <c r="M113" s="134"/>
      <c r="N113" s="134"/>
      <c r="O113" s="2"/>
      <c r="P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2:40" s="143" customFormat="1" ht="12" customHeight="1">
      <c r="B114" s="138" t="s">
        <v>111</v>
      </c>
      <c r="C114" s="136"/>
      <c r="D114" s="136"/>
      <c r="E114" s="136"/>
      <c r="F114" s="136"/>
      <c r="G114" s="136"/>
      <c r="H114" s="139"/>
      <c r="I114" s="139"/>
      <c r="J114" s="139"/>
      <c r="K114" s="139"/>
      <c r="L114" s="139"/>
      <c r="M114" s="140"/>
      <c r="N114" s="140"/>
      <c r="O114" s="141"/>
      <c r="P114" s="142"/>
    </row>
    <row r="115" spans="2:40" s="143" customFormat="1" ht="12" customHeight="1">
      <c r="B115" s="138" t="s">
        <v>112</v>
      </c>
      <c r="C115" s="144"/>
      <c r="D115" s="144"/>
      <c r="E115" s="144"/>
      <c r="F115" s="144"/>
      <c r="G115" s="144"/>
      <c r="H115" s="136"/>
      <c r="I115" s="136"/>
      <c r="J115" s="136"/>
      <c r="K115" s="136"/>
      <c r="L115" s="136"/>
      <c r="M115" s="140"/>
      <c r="N115" s="136"/>
      <c r="O115" s="141"/>
      <c r="P115" s="142"/>
    </row>
    <row r="116" spans="2:40" ht="11.25" customHeight="1">
      <c r="B116" s="138" t="s">
        <v>113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2"/>
      <c r="P116" s="6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40" ht="12.75" customHeight="1">
      <c r="B117" s="145" t="s">
        <v>114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2"/>
      <c r="P117" s="6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40" ht="14.25">
      <c r="B118" s="146"/>
      <c r="C118" s="147"/>
      <c r="D118" s="147"/>
      <c r="E118" s="147"/>
      <c r="F118" s="147"/>
      <c r="G118" s="147"/>
      <c r="N118" s="148"/>
      <c r="O118" s="2"/>
      <c r="P118" s="6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40" ht="16.5">
      <c r="B119" s="144"/>
      <c r="O119" s="2"/>
      <c r="P119" s="6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40" ht="14.25">
      <c r="B120" s="149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2"/>
      <c r="P120" s="6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40" ht="14.25">
      <c r="B121" s="150"/>
      <c r="C121" s="148"/>
      <c r="D121" s="148"/>
      <c r="E121" s="148"/>
      <c r="F121" s="148"/>
      <c r="G121" s="148"/>
      <c r="H121" s="151"/>
      <c r="I121" s="151"/>
      <c r="J121" s="151"/>
      <c r="K121" s="151"/>
      <c r="L121" s="151"/>
      <c r="M121" s="151"/>
      <c r="N121" s="151"/>
      <c r="O121" s="2"/>
      <c r="P121" s="6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40" ht="14.25">
      <c r="B122" s="150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2"/>
      <c r="P122" s="6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40" ht="14.25">
      <c r="B123" s="150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2"/>
      <c r="P123" s="6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40" ht="11.25" customHeight="1">
      <c r="B124" s="150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2"/>
      <c r="P124" s="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40" ht="14.25">
      <c r="B125" s="150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2"/>
      <c r="P125" s="6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40" ht="14.25">
      <c r="B126" s="150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2"/>
      <c r="P126" s="6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2:40" ht="14.25">
      <c r="B127" s="152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2"/>
      <c r="P127" s="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2:40" ht="14.25">
      <c r="B128" s="152"/>
      <c r="C128" s="136"/>
      <c r="D128" s="136"/>
      <c r="E128" s="136"/>
      <c r="F128" s="136"/>
      <c r="G128" s="136"/>
      <c r="M128" s="148"/>
      <c r="N128" s="148"/>
      <c r="O128" s="2"/>
      <c r="P128" s="6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2:28" ht="14.25">
      <c r="B129" s="150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48"/>
      <c r="N129" s="148"/>
      <c r="O129" s="2"/>
      <c r="P129" s="6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2:28" ht="14.25">
      <c r="B130" s="153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53"/>
      <c r="N130" s="153"/>
      <c r="O130" s="2"/>
      <c r="P130" s="6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2:28" ht="14.25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3"/>
      <c r="N131" s="153"/>
      <c r="O131" s="2"/>
      <c r="P131" s="6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2:28" ht="14.2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2"/>
      <c r="P132" s="6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2:28">
      <c r="B133" s="15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55"/>
      <c r="N133" s="155"/>
      <c r="O133" s="6"/>
      <c r="P133" s="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2:28">
      <c r="B134" s="155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5"/>
      <c r="N134" s="155"/>
      <c r="O134" s="6"/>
      <c r="P134" s="6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2:28"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6"/>
      <c r="P135" s="6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2:28">
      <c r="B136" s="155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5"/>
      <c r="N136" s="155"/>
      <c r="O136" s="6"/>
      <c r="P136" s="6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2:28"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6"/>
      <c r="P137" s="6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2:28"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6"/>
      <c r="P138" s="6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2:28">
      <c r="B139" s="155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5"/>
      <c r="N139" s="155"/>
      <c r="O139" s="6"/>
      <c r="P139" s="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2:28"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6"/>
      <c r="P140" s="6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2:28">
      <c r="B141" s="155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5"/>
      <c r="N141" s="155"/>
      <c r="O141" s="6"/>
      <c r="P141" s="6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2:28"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6"/>
      <c r="P142" s="6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2:28">
      <c r="B143" s="155"/>
      <c r="C143" s="155"/>
      <c r="D143" s="155"/>
      <c r="E143" s="155"/>
      <c r="F143" s="155"/>
      <c r="G143" s="155"/>
      <c r="H143" s="156"/>
      <c r="I143" s="156"/>
      <c r="J143" s="156"/>
      <c r="K143" s="156"/>
      <c r="L143" s="155"/>
      <c r="M143" s="155"/>
      <c r="N143" s="155"/>
      <c r="O143" s="6"/>
      <c r="P143" s="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6"/>
      <c r="P144" s="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>
      <c r="B145" s="155"/>
      <c r="C145" s="155"/>
      <c r="D145" s="155"/>
      <c r="E145" s="155"/>
      <c r="F145" s="155"/>
      <c r="G145" s="155"/>
      <c r="H145" s="156"/>
      <c r="I145" s="156"/>
      <c r="J145" s="156"/>
      <c r="K145" s="156"/>
      <c r="L145" s="155"/>
      <c r="M145" s="155"/>
      <c r="N145" s="155"/>
      <c r="O145" s="6"/>
      <c r="P145" s="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6"/>
      <c r="P146" s="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6"/>
      <c r="P147" s="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6"/>
      <c r="P148" s="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6"/>
      <c r="P149" s="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6"/>
      <c r="P150" s="6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6"/>
      <c r="P151" s="6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6"/>
      <c r="P152" s="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6"/>
      <c r="P153" s="6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6"/>
      <c r="P154" s="6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6"/>
      <c r="P155" s="6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6"/>
      <c r="P156" s="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6"/>
      <c r="P157" s="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6"/>
      <c r="P158" s="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6"/>
      <c r="P159" s="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6"/>
      <c r="P160" s="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6"/>
      <c r="P161" s="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6"/>
      <c r="P162" s="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6"/>
      <c r="P163" s="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6"/>
      <c r="P164" s="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6"/>
      <c r="P165" s="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6"/>
      <c r="P166" s="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6"/>
      <c r="P167" s="6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6"/>
      <c r="P168" s="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6"/>
      <c r="P169" s="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6"/>
      <c r="P170" s="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6"/>
      <c r="P171" s="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6"/>
      <c r="P172" s="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6"/>
      <c r="P173" s="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6"/>
      <c r="P174" s="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6"/>
      <c r="P175" s="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6"/>
      <c r="P176" s="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6"/>
      <c r="P177" s="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6"/>
      <c r="P178" s="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6"/>
      <c r="P179" s="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6"/>
      <c r="P180" s="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6"/>
      <c r="P181" s="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6"/>
      <c r="P182" s="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6"/>
      <c r="P183" s="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6"/>
      <c r="P184" s="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6"/>
      <c r="P185" s="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6"/>
      <c r="P186" s="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6"/>
      <c r="P187" s="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6"/>
      <c r="P188" s="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6"/>
      <c r="P189" s="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6"/>
      <c r="P190" s="6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6"/>
      <c r="P191" s="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6"/>
      <c r="P192" s="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6"/>
      <c r="P193" s="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6"/>
      <c r="P194" s="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6"/>
      <c r="P195" s="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6"/>
      <c r="P196" s="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6"/>
      <c r="P197" s="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6"/>
      <c r="P198" s="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6"/>
      <c r="P199" s="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6"/>
      <c r="P200" s="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6"/>
      <c r="P201" s="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6"/>
      <c r="P202" s="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6"/>
      <c r="P203" s="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6"/>
      <c r="P204" s="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6"/>
      <c r="P205" s="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6"/>
      <c r="P206" s="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6"/>
      <c r="P207" s="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6"/>
      <c r="P208" s="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6"/>
      <c r="P209" s="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6"/>
      <c r="P210" s="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6"/>
      <c r="P211" s="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6"/>
      <c r="P212" s="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6"/>
      <c r="P213" s="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6"/>
      <c r="P214" s="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6"/>
      <c r="P215" s="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6"/>
      <c r="P216" s="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6"/>
      <c r="P217" s="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6"/>
      <c r="P218" s="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6"/>
      <c r="P219" s="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6"/>
      <c r="P220" s="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P221" s="37"/>
    </row>
    <row r="222" spans="2:28"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P222" s="37"/>
    </row>
    <row r="223" spans="2:28"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P223" s="37"/>
    </row>
    <row r="224" spans="2:28"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P224" s="37"/>
    </row>
    <row r="225" spans="2:16"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P225" s="37"/>
    </row>
    <row r="226" spans="2:16"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P226" s="37"/>
    </row>
    <row r="227" spans="2:16"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P227" s="37"/>
    </row>
    <row r="228" spans="2:16"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P228" s="37"/>
    </row>
    <row r="229" spans="2:16"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P229" s="37"/>
    </row>
    <row r="230" spans="2:16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P230" s="37"/>
    </row>
    <row r="231" spans="2:16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P231" s="37"/>
    </row>
    <row r="232" spans="2:16"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P232" s="37"/>
    </row>
    <row r="233" spans="2:16"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P233" s="37"/>
    </row>
    <row r="234" spans="2:16"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</row>
    <row r="235" spans="2:16"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</row>
    <row r="236" spans="2:16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</row>
    <row r="237" spans="2:16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</row>
    <row r="238" spans="2:16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</row>
    <row r="239" spans="2:16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</row>
    <row r="240" spans="2:16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</row>
    <row r="241" spans="2:14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</row>
    <row r="242" spans="2:14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</row>
    <row r="243" spans="2:14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</row>
    <row r="244" spans="2:14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</row>
    <row r="245" spans="2:14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</row>
    <row r="246" spans="2:14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</row>
    <row r="247" spans="2:14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</row>
    <row r="248" spans="2:14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</row>
    <row r="249" spans="2:14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</row>
    <row r="250" spans="2:14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</row>
    <row r="251" spans="2:14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</row>
    <row r="252" spans="2:14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</row>
    <row r="253" spans="2:14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</row>
    <row r="254" spans="2:14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</row>
    <row r="255" spans="2:14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</row>
    <row r="256" spans="2:14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</row>
    <row r="257" spans="2:14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</row>
    <row r="258" spans="2:14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</row>
    <row r="259" spans="2:14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</row>
  </sheetData>
  <mergeCells count="10">
    <mergeCell ref="B1:N1"/>
    <mergeCell ref="B3:N3"/>
    <mergeCell ref="B4:N4"/>
    <mergeCell ref="B5:N5"/>
    <mergeCell ref="B6:B7"/>
    <mergeCell ref="C6:F6"/>
    <mergeCell ref="G6:G7"/>
    <mergeCell ref="H6:K6"/>
    <mergeCell ref="L6:L7"/>
    <mergeCell ref="M6:N6"/>
  </mergeCells>
  <printOptions horizontalCentered="1"/>
  <pageMargins left="0" right="0" top="0" bottom="0" header="0" footer="0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2019-06-04T15:21:34Z</dcterms:created>
  <dcterms:modified xsi:type="dcterms:W3CDTF">2019-06-04T15:24:26Z</dcterms:modified>
</cp:coreProperties>
</file>